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0" yWindow="435" windowWidth="18600" windowHeight="9390"/>
  </bookViews>
  <sheets>
    <sheet name="Solutés standards" sheetId="1" r:id="rId1"/>
  </sheets>
  <definedNames>
    <definedName name="DonnéesPAtient">'Solutés standards'!$G$10:$G$11</definedName>
  </definedNames>
  <calcPr calcId="145621"/>
</workbook>
</file>

<file path=xl/calcChain.xml><?xml version="1.0" encoding="utf-8"?>
<calcChain xmlns="http://schemas.openxmlformats.org/spreadsheetml/2006/main">
  <c r="L23" i="1" l="1"/>
  <c r="N66" i="1" l="1"/>
  <c r="N65" i="1"/>
  <c r="M63" i="1"/>
  <c r="M62" i="1"/>
  <c r="M61" i="1"/>
  <c r="L59" i="1"/>
  <c r="L58" i="1"/>
  <c r="L57" i="1"/>
  <c r="K55" i="1"/>
  <c r="K54" i="1"/>
  <c r="K53" i="1"/>
  <c r="K52" i="1"/>
  <c r="K51" i="1"/>
  <c r="K50" i="1"/>
  <c r="N47" i="1"/>
  <c r="N46" i="1"/>
  <c r="N45" i="1"/>
  <c r="M47" i="1"/>
  <c r="L46" i="1"/>
  <c r="L47" i="1"/>
  <c r="L45" i="1"/>
  <c r="K47" i="1"/>
  <c r="K46" i="1"/>
  <c r="K45" i="1"/>
  <c r="M42" i="1"/>
  <c r="M41" i="1"/>
  <c r="L41" i="1"/>
  <c r="L42" i="1"/>
  <c r="L40" i="1"/>
  <c r="N34" i="1"/>
  <c r="M34" i="1"/>
  <c r="L36" i="1"/>
  <c r="L35" i="1"/>
  <c r="L34" i="1"/>
  <c r="K33" i="1"/>
  <c r="K34" i="1"/>
  <c r="M27" i="1"/>
  <c r="M32" i="1"/>
  <c r="M31" i="1"/>
  <c r="M30" i="1"/>
  <c r="M28" i="1"/>
  <c r="M26" i="1"/>
  <c r="M25" i="1"/>
  <c r="M24" i="1"/>
  <c r="L30" i="1"/>
  <c r="L29" i="1"/>
  <c r="L31" i="1"/>
  <c r="L32" i="1"/>
  <c r="L28" i="1"/>
  <c r="L27" i="1"/>
  <c r="L26" i="1"/>
  <c r="M18" i="1"/>
  <c r="L22" i="1"/>
  <c r="L21" i="1"/>
  <c r="L19" i="1"/>
  <c r="L18" i="1"/>
  <c r="L17" i="1"/>
  <c r="L16" i="1"/>
  <c r="K42" i="1"/>
  <c r="K41" i="1"/>
  <c r="K40" i="1"/>
  <c r="K39" i="1"/>
  <c r="K38" i="1"/>
  <c r="K37" i="1"/>
  <c r="K25" i="1"/>
  <c r="K26" i="1"/>
  <c r="K27" i="1"/>
  <c r="K28" i="1"/>
  <c r="K24" i="1"/>
  <c r="K16" i="1"/>
  <c r="K17" i="1"/>
  <c r="K18" i="1"/>
  <c r="K19" i="1"/>
  <c r="K15" i="1"/>
  <c r="K29" i="1" l="1"/>
  <c r="K20" i="1"/>
  <c r="G12" i="1"/>
</calcChain>
</file>

<file path=xl/sharedStrings.xml><?xml version="1.0" encoding="utf-8"?>
<sst xmlns="http://schemas.openxmlformats.org/spreadsheetml/2006/main" count="178" uniqueCount="63">
  <si>
    <t>Poids du patient :</t>
  </si>
  <si>
    <t>kg</t>
  </si>
  <si>
    <t xml:space="preserve">Apports liquidiens : </t>
  </si>
  <si>
    <t>mL/kg/jour</t>
  </si>
  <si>
    <t>(soit un débit de :</t>
  </si>
  <si>
    <t>mL/h)</t>
  </si>
  <si>
    <t>Dextrose</t>
  </si>
  <si>
    <t>Sodium</t>
  </si>
  <si>
    <t>Potassium</t>
  </si>
  <si>
    <t>Calcium</t>
  </si>
  <si>
    <t>(g/kg/jour)</t>
  </si>
  <si>
    <t>(mmol/kg/jour)</t>
  </si>
  <si>
    <t>Solutés commerciaux</t>
  </si>
  <si>
    <t>D5%</t>
  </si>
  <si>
    <t>-</t>
  </si>
  <si>
    <t>D5% + NaCl 0,45% + KCl 20 mmol/L</t>
  </si>
  <si>
    <t>D10%</t>
  </si>
  <si>
    <t>NaCl 0,45%</t>
  </si>
  <si>
    <t>NaCl 0,9%</t>
  </si>
  <si>
    <t>NaCl 3%</t>
  </si>
  <si>
    <t>D5% + KCl 20 mmol/L</t>
  </si>
  <si>
    <t>D5% + NaCl 0,2%</t>
  </si>
  <si>
    <t>D5% + NaCl 0,45%</t>
  </si>
  <si>
    <t>D5% + NaCl 0,45% + KCl 40 mmol/L</t>
  </si>
  <si>
    <t>D5% + NaCl 0,9%</t>
  </si>
  <si>
    <t>D10% + NaCl 0,9%</t>
  </si>
  <si>
    <t>D5% + NaCl 0,9% + KCl 20 mmol/L</t>
  </si>
  <si>
    <t>D5% + NaCl 0,9% + KCl 40 mmol/L</t>
  </si>
  <si>
    <t>NaCl 0,45% + KCl 20 mmol/L</t>
  </si>
  <si>
    <t>NaCl 0,9% + KCl 20 mmol/L</t>
  </si>
  <si>
    <t>NaCl 0,9% + KCl 40 mmol/L</t>
  </si>
  <si>
    <t>Solutés préparés en lots par la pharmacie</t>
  </si>
  <si>
    <t>D10% + acides aminés 3%</t>
  </si>
  <si>
    <t xml:space="preserve"> </t>
  </si>
  <si>
    <t xml:space="preserve">D10% + NaCl 0,2% + KCl 20 mmol/L + calcium (gluconate) 10 mmol/L </t>
  </si>
  <si>
    <t>Na acétate 75 mmol/L + héparine 0,5 unité/mL</t>
  </si>
  <si>
    <t>Na acétate 150 mmol/L + héparine 0,5 unité/mL</t>
  </si>
  <si>
    <t>Solutés préparés par ajout de dextrose</t>
  </si>
  <si>
    <t>D10% + NaCl 0,2%</t>
  </si>
  <si>
    <t>D10% + NaCl 0,45% + KCl 20 mmol/L</t>
  </si>
  <si>
    <t>D12,5%</t>
  </si>
  <si>
    <t>D12,5% + NaCl 0,45% + KCl 20 mmol/L</t>
  </si>
  <si>
    <t>D15%</t>
  </si>
  <si>
    <t xml:space="preserve">La prescription d'un soluté spécial doit obligatoirement se faire sur la FOPRI-1689 ou 1690. 
La prescription d'un soluté spécial par voie centrale doit obligatoirement utiliser les concentrations finales de nutriments/électrolytes prédéfinis par la FOPR-1689. </t>
  </si>
  <si>
    <t>Composantes du soluté spécial</t>
  </si>
  <si>
    <t>Voie périphérique</t>
  </si>
  <si>
    <t>D10% + NaCl 0,2% +  calcium (gluconate) 10 mmol/L</t>
  </si>
  <si>
    <t>D12,5% + NaCl 0,2% +  calcium (gluconate) 10 mmol/L</t>
  </si>
  <si>
    <t>D12,5% + NaCl 0,2% +  KCl 20 mmol/L + calcium (gluconate) 10 mmol/L</t>
  </si>
  <si>
    <t>Voie centrale</t>
  </si>
  <si>
    <t>D20%</t>
  </si>
  <si>
    <t>D25%</t>
  </si>
  <si>
    <t>NaCl 0,2%</t>
  </si>
  <si>
    <t>KCl 20 mmol/L</t>
  </si>
  <si>
    <t>KCl 40 mmol/L</t>
  </si>
  <si>
    <t>KCl 60 mmol/L</t>
  </si>
  <si>
    <t>Calcium (gluconate)</t>
  </si>
  <si>
    <t>Calcium (gluconate) 10 mmol/L</t>
  </si>
  <si>
    <t>Calcium (gluconate) 20 mmol/L</t>
  </si>
  <si>
    <t>CALCULATEUR DE SOLUTÉ EN NÉONATOLOGIE</t>
  </si>
  <si>
    <r>
      <rPr>
        <b/>
        <u/>
        <sz val="11"/>
        <rFont val="Calibri"/>
      </rPr>
      <t>Utilisation du tableau</t>
    </r>
    <r>
      <rPr>
        <sz val="11"/>
        <color rgb="FF000000"/>
        <rFont val="Calibri"/>
      </rPr>
      <t xml:space="preserve"> : Entrez le poids du patient et les apports liquidiens quotidiens requis pour calculer le débit en mL/h et les apports nutritionnels et électrolytiques  apportés par les différents solutés. 
La prescription d'un soluté commercial ou préparé en lot doit être priorisée sur  la prescription d'un soluté préparé par ajout de dextrose. Un soluté spécial ne peut être prescrit que lors de situation exceptionnelle ne pouvant pas être gérée par l'utilisation d'un soluté comportant moins de risques de prescription, de préparation et d'administration.</t>
    </r>
  </si>
  <si>
    <t>D5% + KCl 40 mmol/L</t>
  </si>
  <si>
    <r>
      <t xml:space="preserve">ATTENTION : ce calculateur est un outil destiné à faciliter la comparaison des différents solutés. Le code de couleur indique si le soluté sélectionné au débit prescrit fournit des apports dans les limites ou non des </t>
    </r>
    <r>
      <rPr>
        <b/>
        <sz val="11"/>
        <color rgb="FF000000"/>
        <rFont val="Calibri"/>
        <family val="2"/>
      </rPr>
      <t>valeurs standards</t>
    </r>
    <r>
      <rPr>
        <sz val="11"/>
        <color rgb="FF000000"/>
        <rFont val="Calibri"/>
      </rPr>
      <t>. Ce code de couleur est</t>
    </r>
    <r>
      <rPr>
        <b/>
        <sz val="11"/>
        <rFont val="Calibri"/>
      </rPr>
      <t>  à titre indicatif seulement</t>
    </r>
    <r>
      <rPr>
        <sz val="11"/>
        <color rgb="FF000000"/>
        <rFont val="Calibri"/>
      </rPr>
      <t xml:space="preserve">. Le jugement du clinicien quant à l'évaluation des besoins caloriques/électrolytiques prime sur le code de couleur employé.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</si>
</sst>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2">
    <font>
      <sz val="11"/>
      <color rgb="FF000000"/>
      <name val="Calibri"/>
    </font>
    <font>
      <b/>
      <sz val="14"/>
      <color rgb="FF000000"/>
      <name val="Calibri"/>
    </font>
    <font>
      <sz val="11"/>
      <name val="Calibri"/>
    </font>
    <font>
      <b/>
      <sz val="11"/>
      <color rgb="FF000000"/>
      <name val="Calibri"/>
    </font>
    <font>
      <sz val="9"/>
      <color rgb="FF000000"/>
      <name val="Calibri"/>
    </font>
    <font>
      <b/>
      <sz val="9"/>
      <color rgb="FF000000"/>
      <name val="Calibri"/>
    </font>
    <font>
      <b/>
      <u/>
      <sz val="11"/>
      <name val="Calibri"/>
    </font>
    <font>
      <b/>
      <sz val="11"/>
      <name val="Calibri"/>
    </font>
    <font>
      <sz val="11"/>
      <color rgb="FF000000"/>
      <name val="Calibri"/>
      <family val="2"/>
    </font>
    <font>
      <b/>
      <sz val="11"/>
      <color rgb="FF000000"/>
      <name val="Calibri"/>
      <family val="2"/>
    </font>
    <font>
      <b/>
      <sz val="11"/>
      <color rgb="FFFF0000"/>
      <name val="Calibri"/>
      <family val="2"/>
    </font>
    <font>
      <b/>
      <sz val="12"/>
      <color rgb="FFFF0000"/>
      <name val="Calibri"/>
      <family val="2"/>
    </font>
  </fonts>
  <fills count="12">
    <fill>
      <patternFill patternType="none"/>
    </fill>
    <fill>
      <patternFill patternType="gray125"/>
    </fill>
    <fill>
      <patternFill patternType="solid">
        <fgColor rgb="FFF2F2F2"/>
        <bgColor rgb="FFF2F2F2"/>
      </patternFill>
    </fill>
    <fill>
      <patternFill patternType="solid">
        <fgColor rgb="FFF3F3F3"/>
        <bgColor rgb="FFF3F3F3"/>
      </patternFill>
    </fill>
    <fill>
      <patternFill patternType="solid">
        <fgColor rgb="FFFFFFFF"/>
        <bgColor rgb="FFFFFFFF"/>
      </patternFill>
    </fill>
    <fill>
      <patternFill patternType="solid">
        <fgColor rgb="FFC6D9F0"/>
        <bgColor rgb="FFC6D9F0"/>
      </patternFill>
    </fill>
    <fill>
      <patternFill patternType="solid">
        <fgColor rgb="FFC2D69B"/>
        <bgColor rgb="FFC2D69B"/>
      </patternFill>
    </fill>
    <fill>
      <patternFill patternType="solid">
        <fgColor rgb="FFFFFF99"/>
        <bgColor rgb="FFFFFF99"/>
      </patternFill>
    </fill>
    <fill>
      <patternFill patternType="solid">
        <fgColor rgb="FFFFCC99"/>
        <bgColor rgb="FFFFCC99"/>
      </patternFill>
    </fill>
    <fill>
      <patternFill patternType="solid">
        <fgColor rgb="FFFF8080"/>
        <bgColor rgb="FFFF8080"/>
      </patternFill>
    </fill>
    <fill>
      <patternFill patternType="solid">
        <fgColor rgb="FFA5A5A5"/>
        <bgColor rgb="FFA5A5A5"/>
      </patternFill>
    </fill>
    <fill>
      <patternFill patternType="solid">
        <fgColor theme="0" tint="-4.9989318521683403E-2"/>
        <bgColor indexed="64"/>
      </patternFill>
    </fill>
  </fills>
  <borders count="7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right/>
      <top style="thin">
        <color rgb="FF000000"/>
      </top>
      <bottom style="medium">
        <color rgb="FF000000"/>
      </bottom>
      <diagonal/>
    </border>
    <border>
      <left/>
      <right/>
      <top/>
      <bottom/>
      <diagonal/>
    </border>
    <border>
      <left style="medium">
        <color rgb="FF000000"/>
      </left>
      <right/>
      <top/>
      <bottom style="medium">
        <color rgb="FF000000"/>
      </bottom>
      <diagonal/>
    </border>
  </borders>
  <cellStyleXfs count="1">
    <xf numFmtId="0" fontId="0" fillId="0" borderId="0"/>
  </cellStyleXfs>
  <cellXfs count="119">
    <xf numFmtId="0" fontId="0" fillId="0" borderId="0" xfId="0" applyFont="1" applyAlignment="1"/>
    <xf numFmtId="0" fontId="0" fillId="0" borderId="0" xfId="0" applyFont="1" applyAlignment="1"/>
    <xf numFmtId="0" fontId="1" fillId="0" borderId="0" xfId="0" applyFont="1" applyAlignment="1"/>
    <xf numFmtId="0" fontId="0" fillId="2" borderId="9" xfId="0" applyFont="1" applyFill="1" applyBorder="1" applyAlignment="1"/>
    <xf numFmtId="0" fontId="0" fillId="2" borderId="10" xfId="0" applyFont="1" applyFill="1" applyBorder="1" applyAlignment="1"/>
    <xf numFmtId="0" fontId="0" fillId="2" borderId="11" xfId="0" applyFont="1" applyFill="1" applyBorder="1" applyAlignment="1"/>
    <xf numFmtId="0" fontId="3" fillId="3" borderId="15" xfId="0" applyFont="1" applyFill="1" applyBorder="1" applyAlignment="1"/>
    <xf numFmtId="0" fontId="0" fillId="2" borderId="10" xfId="0" applyFont="1" applyFill="1" applyBorder="1" applyAlignment="1"/>
    <xf numFmtId="0" fontId="3" fillId="3" borderId="21" xfId="0" applyFont="1" applyFill="1" applyBorder="1" applyAlignment="1"/>
    <xf numFmtId="0" fontId="0" fillId="2" borderId="10" xfId="0" applyFont="1" applyFill="1" applyBorder="1" applyAlignment="1">
      <alignment horizontal="right"/>
    </xf>
    <xf numFmtId="164" fontId="0" fillId="2" borderId="10" xfId="0" applyNumberFormat="1" applyFont="1" applyFill="1" applyBorder="1" applyAlignment="1"/>
    <xf numFmtId="0" fontId="0" fillId="2" borderId="10" xfId="0" applyFont="1" applyFill="1" applyBorder="1" applyAlignment="1">
      <alignment vertical="center"/>
    </xf>
    <xf numFmtId="165" fontId="0" fillId="2" borderId="10" xfId="0" applyNumberFormat="1" applyFont="1" applyFill="1" applyBorder="1" applyAlignment="1"/>
    <xf numFmtId="0" fontId="3" fillId="5" borderId="22" xfId="0" applyFont="1" applyFill="1" applyBorder="1" applyAlignment="1">
      <alignment horizontal="center"/>
    </xf>
    <xf numFmtId="0" fontId="3" fillId="5" borderId="23" xfId="0" applyFont="1" applyFill="1" applyBorder="1" applyAlignment="1">
      <alignment horizontal="center"/>
    </xf>
    <xf numFmtId="0" fontId="3" fillId="5" borderId="24" xfId="0" applyFont="1" applyFill="1" applyBorder="1" applyAlignment="1">
      <alignment horizontal="center"/>
    </xf>
    <xf numFmtId="0" fontId="0" fillId="5" borderId="25" xfId="0" applyFont="1" applyFill="1" applyBorder="1" applyAlignment="1">
      <alignment horizontal="center"/>
    </xf>
    <xf numFmtId="0" fontId="0" fillId="5" borderId="26" xfId="0" applyFont="1" applyFill="1" applyBorder="1" applyAlignment="1">
      <alignment horizontal="center"/>
    </xf>
    <xf numFmtId="0" fontId="0" fillId="5" borderId="27" xfId="0" applyFont="1" applyFill="1" applyBorder="1" applyAlignment="1">
      <alignment horizontal="center"/>
    </xf>
    <xf numFmtId="0" fontId="0" fillId="0" borderId="32" xfId="0" applyFont="1" applyBorder="1" applyAlignment="1">
      <alignment horizontal="center"/>
    </xf>
    <xf numFmtId="0" fontId="0" fillId="2" borderId="33" xfId="0" applyFont="1" applyFill="1" applyBorder="1" applyAlignment="1">
      <alignment horizontal="center"/>
    </xf>
    <xf numFmtId="0" fontId="0" fillId="2" borderId="34" xfId="0" applyFont="1" applyFill="1" applyBorder="1" applyAlignment="1">
      <alignment horizontal="center"/>
    </xf>
    <xf numFmtId="0" fontId="3" fillId="0" borderId="0" xfId="0" applyFont="1" applyAlignment="1"/>
    <xf numFmtId="0" fontId="0" fillId="0" borderId="39" xfId="0" applyFont="1" applyBorder="1" applyAlignment="1">
      <alignment horizontal="center"/>
    </xf>
    <xf numFmtId="0" fontId="0" fillId="0" borderId="40" xfId="0" applyFont="1" applyBorder="1" applyAlignment="1">
      <alignment horizontal="center"/>
    </xf>
    <xf numFmtId="0" fontId="0" fillId="2" borderId="41" xfId="0" applyFont="1" applyFill="1" applyBorder="1" applyAlignment="1">
      <alignment horizontal="center"/>
    </xf>
    <xf numFmtId="0" fontId="0" fillId="2" borderId="40" xfId="0" applyFont="1" applyFill="1" applyBorder="1" applyAlignment="1">
      <alignment horizontal="center"/>
    </xf>
    <xf numFmtId="0" fontId="0" fillId="2" borderId="39" xfId="0" applyFont="1" applyFill="1" applyBorder="1" applyAlignment="1">
      <alignment horizontal="center"/>
    </xf>
    <xf numFmtId="0" fontId="0" fillId="2" borderId="45" xfId="0" applyFont="1" applyFill="1" applyBorder="1" applyAlignment="1">
      <alignment horizontal="center"/>
    </xf>
    <xf numFmtId="0" fontId="0" fillId="0" borderId="46" xfId="0" applyFont="1" applyBorder="1" applyAlignment="1">
      <alignment horizontal="center"/>
    </xf>
    <xf numFmtId="0" fontId="0" fillId="2" borderId="46" xfId="0" applyFont="1" applyFill="1" applyBorder="1" applyAlignment="1">
      <alignment horizontal="center"/>
    </xf>
    <xf numFmtId="0" fontId="0" fillId="2" borderId="47" xfId="0" applyFont="1" applyFill="1" applyBorder="1" applyAlignment="1">
      <alignment horizontal="center"/>
    </xf>
    <xf numFmtId="0" fontId="0" fillId="0" borderId="51" xfId="0" applyFont="1" applyBorder="1" applyAlignment="1">
      <alignment horizontal="center"/>
    </xf>
    <xf numFmtId="0" fontId="0" fillId="0" borderId="53" xfId="0" applyFont="1" applyBorder="1" applyAlignment="1">
      <alignment horizontal="center"/>
    </xf>
    <xf numFmtId="0" fontId="0" fillId="2" borderId="54" xfId="0" applyFont="1" applyFill="1" applyBorder="1" applyAlignment="1">
      <alignment horizontal="center"/>
    </xf>
    <xf numFmtId="0" fontId="0" fillId="2" borderId="55" xfId="0" applyFont="1" applyFill="1" applyBorder="1" applyAlignment="1">
      <alignment horizontal="center"/>
    </xf>
    <xf numFmtId="0" fontId="0" fillId="0" borderId="41" xfId="0" applyFont="1" applyBorder="1" applyAlignment="1">
      <alignment horizontal="center"/>
    </xf>
    <xf numFmtId="0" fontId="0" fillId="0" borderId="45" xfId="0" applyFont="1" applyBorder="1" applyAlignment="1">
      <alignment horizontal="center"/>
    </xf>
    <xf numFmtId="0" fontId="0" fillId="2" borderId="57" xfId="0" applyFont="1" applyFill="1" applyBorder="1" applyAlignment="1"/>
    <xf numFmtId="0" fontId="0" fillId="5" borderId="63" xfId="0" applyFont="1" applyFill="1" applyBorder="1" applyAlignment="1"/>
    <xf numFmtId="0" fontId="0" fillId="5" borderId="64" xfId="0" applyFont="1" applyFill="1" applyBorder="1" applyAlignment="1"/>
    <xf numFmtId="0" fontId="0" fillId="3" borderId="50" xfId="0" applyFont="1" applyFill="1" applyBorder="1" applyAlignment="1"/>
    <xf numFmtId="0" fontId="0" fillId="3" borderId="65" xfId="0" applyFont="1" applyFill="1" applyBorder="1" applyAlignment="1"/>
    <xf numFmtId="0" fontId="0" fillId="3" borderId="38" xfId="0" applyFont="1" applyFill="1" applyBorder="1" applyAlignment="1"/>
    <xf numFmtId="0" fontId="0" fillId="3" borderId="66" xfId="0" applyFont="1" applyFill="1" applyBorder="1" applyAlignment="1"/>
    <xf numFmtId="0" fontId="0" fillId="3" borderId="67" xfId="0" applyFont="1" applyFill="1" applyBorder="1" applyAlignment="1"/>
    <xf numFmtId="0" fontId="0" fillId="3" borderId="68" xfId="0" applyFont="1" applyFill="1" applyBorder="1" applyAlignment="1"/>
    <xf numFmtId="0" fontId="0" fillId="0" borderId="69" xfId="0" applyFont="1" applyBorder="1" applyAlignment="1">
      <alignment horizontal="center"/>
    </xf>
    <xf numFmtId="0" fontId="0" fillId="2" borderId="70" xfId="0" applyFont="1" applyFill="1" applyBorder="1" applyAlignment="1">
      <alignment horizontal="center"/>
    </xf>
    <xf numFmtId="0" fontId="0" fillId="2" borderId="71" xfId="0" applyFont="1" applyFill="1" applyBorder="1" applyAlignment="1">
      <alignment horizontal="center"/>
    </xf>
    <xf numFmtId="0" fontId="0" fillId="5" borderId="63" xfId="0" applyFont="1" applyFill="1" applyBorder="1" applyAlignment="1">
      <alignment horizontal="center"/>
    </xf>
    <xf numFmtId="0" fontId="0" fillId="5" borderId="64" xfId="0" applyFont="1" applyFill="1" applyBorder="1" applyAlignment="1">
      <alignment horizontal="center"/>
    </xf>
    <xf numFmtId="0" fontId="0" fillId="2" borderId="72" xfId="0" applyFont="1" applyFill="1" applyBorder="1" applyAlignment="1">
      <alignment horizontal="center"/>
    </xf>
    <xf numFmtId="0" fontId="0" fillId="2" borderId="73" xfId="0" applyFont="1" applyFill="1" applyBorder="1" applyAlignment="1">
      <alignment horizontal="center"/>
    </xf>
    <xf numFmtId="0" fontId="0" fillId="0" borderId="74" xfId="0" applyFont="1" applyBorder="1" applyAlignment="1">
      <alignment horizontal="center"/>
    </xf>
    <xf numFmtId="0" fontId="0" fillId="0" borderId="75" xfId="0" applyFont="1" applyBorder="1" applyAlignment="1">
      <alignment horizontal="center"/>
    </xf>
    <xf numFmtId="0" fontId="0" fillId="3" borderId="44" xfId="0" applyFont="1" applyFill="1" applyBorder="1" applyAlignment="1"/>
    <xf numFmtId="0" fontId="0" fillId="3" borderId="76" xfId="0" applyFont="1" applyFill="1" applyBorder="1" applyAlignment="1"/>
    <xf numFmtId="0" fontId="0" fillId="0" borderId="47" xfId="0" applyFont="1" applyBorder="1" applyAlignment="1">
      <alignment horizontal="center"/>
    </xf>
    <xf numFmtId="0" fontId="0" fillId="2" borderId="77" xfId="0" applyFont="1" applyFill="1" applyBorder="1" applyAlignment="1"/>
    <xf numFmtId="0" fontId="0" fillId="2" borderId="78" xfId="0" applyFont="1" applyFill="1" applyBorder="1" applyAlignment="1"/>
    <xf numFmtId="0" fontId="0" fillId="2" borderId="20" xfId="0" applyFont="1" applyFill="1" applyBorder="1" applyAlignment="1"/>
    <xf numFmtId="0" fontId="0" fillId="2" borderId="21" xfId="0" applyFont="1" applyFill="1" applyBorder="1" applyAlignment="1"/>
    <xf numFmtId="0" fontId="0" fillId="0" borderId="0" xfId="0" applyFont="1" applyAlignment="1"/>
    <xf numFmtId="0" fontId="0" fillId="4" borderId="14" xfId="0" applyFont="1" applyFill="1" applyBorder="1" applyAlignment="1" applyProtection="1">
      <alignment horizontal="right"/>
      <protection locked="0"/>
    </xf>
    <xf numFmtId="0" fontId="0" fillId="4" borderId="20" xfId="0" applyFont="1" applyFill="1" applyBorder="1" applyAlignment="1" applyProtection="1">
      <alignment horizontal="right"/>
      <protection locked="0"/>
    </xf>
    <xf numFmtId="0" fontId="0" fillId="2" borderId="51" xfId="0" applyFont="1" applyFill="1" applyBorder="1" applyAlignment="1">
      <alignment horizontal="center"/>
    </xf>
    <xf numFmtId="0" fontId="0" fillId="11" borderId="54" xfId="0" applyFont="1" applyFill="1" applyBorder="1" applyAlignment="1">
      <alignment horizontal="center"/>
    </xf>
    <xf numFmtId="0" fontId="0" fillId="2" borderId="23" xfId="0" applyFont="1" applyFill="1" applyBorder="1" applyAlignment="1">
      <alignment horizontal="center"/>
    </xf>
    <xf numFmtId="0" fontId="10" fillId="2" borderId="10" xfId="0" applyFont="1" applyFill="1" applyBorder="1" applyAlignment="1"/>
    <xf numFmtId="0" fontId="11" fillId="0" borderId="0" xfId="0" applyFont="1" applyAlignment="1"/>
    <xf numFmtId="0" fontId="3" fillId="3" borderId="12" xfId="0" applyFont="1" applyFill="1" applyBorder="1" applyAlignment="1">
      <alignment horizontal="left"/>
    </xf>
    <xf numFmtId="0" fontId="2" fillId="0" borderId="13" xfId="0" applyFont="1" applyBorder="1"/>
    <xf numFmtId="0" fontId="8" fillId="2" borderId="1" xfId="0" applyFont="1" applyFill="1" applyBorder="1" applyAlignment="1">
      <alignment horizontal="left" vertical="top" wrapText="1"/>
    </xf>
    <xf numFmtId="0" fontId="2" fillId="0" borderId="2" xfId="0" applyFont="1" applyBorder="1"/>
    <xf numFmtId="0" fontId="2" fillId="0" borderId="3" xfId="0" applyFont="1" applyBorder="1"/>
    <xf numFmtId="0" fontId="2" fillId="0" borderId="4" xfId="0" applyFont="1" applyBorder="1"/>
    <xf numFmtId="0" fontId="0" fillId="0" borderId="0" xfId="0" applyFont="1" applyAlignment="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4" fillId="3" borderId="36" xfId="0" applyFont="1" applyFill="1" applyBorder="1" applyAlignment="1">
      <alignment horizontal="left" vertical="center" wrapText="1"/>
    </xf>
    <xf numFmtId="0" fontId="2" fillId="0" borderId="37" xfId="0" applyFont="1" applyBorder="1"/>
    <xf numFmtId="0" fontId="2" fillId="0" borderId="38" xfId="0" applyFont="1" applyBorder="1"/>
    <xf numFmtId="0" fontId="3" fillId="9" borderId="1" xfId="0" applyFont="1" applyFill="1" applyBorder="1" applyAlignment="1">
      <alignment horizontal="left" vertical="center" wrapText="1"/>
    </xf>
    <xf numFmtId="0" fontId="4" fillId="3" borderId="42" xfId="0" applyFont="1" applyFill="1" applyBorder="1" applyAlignment="1">
      <alignment horizontal="left" vertical="center" wrapText="1"/>
    </xf>
    <xf numFmtId="0" fontId="2" fillId="0" borderId="43" xfId="0" applyFont="1" applyBorder="1"/>
    <xf numFmtId="0" fontId="2" fillId="0" borderId="44" xfId="0" applyFont="1" applyBorder="1"/>
    <xf numFmtId="0" fontId="3" fillId="7" borderId="28" xfId="0" applyFont="1" applyFill="1" applyBorder="1" applyAlignment="1">
      <alignment horizontal="center" textRotation="90" wrapText="1"/>
    </xf>
    <xf numFmtId="0" fontId="2" fillId="0" borderId="35" xfId="0" applyFont="1" applyBorder="1"/>
    <xf numFmtId="0" fontId="2" fillId="0" borderId="52" xfId="0" applyFont="1" applyBorder="1"/>
    <xf numFmtId="0" fontId="4" fillId="3" borderId="29" xfId="0" applyFont="1" applyFill="1" applyBorder="1" applyAlignment="1">
      <alignment horizontal="left" vertical="center" wrapText="1"/>
    </xf>
    <xf numFmtId="0" fontId="2" fillId="0" borderId="30" xfId="0" applyFont="1" applyBorder="1"/>
    <xf numFmtId="0" fontId="2" fillId="0" borderId="31" xfId="0" applyFont="1" applyBorder="1"/>
    <xf numFmtId="0" fontId="3" fillId="3" borderId="18" xfId="0" applyFont="1" applyFill="1" applyBorder="1" applyAlignment="1">
      <alignment horizontal="left"/>
    </xf>
    <xf numFmtId="0" fontId="2" fillId="0" borderId="19" xfId="0" applyFont="1" applyBorder="1"/>
    <xf numFmtId="0" fontId="0" fillId="2" borderId="16" xfId="0" applyFont="1" applyFill="1" applyBorder="1" applyAlignment="1">
      <alignment horizontal="left"/>
    </xf>
    <xf numFmtId="0" fontId="2" fillId="0" borderId="17" xfId="0" applyFont="1" applyBorder="1"/>
    <xf numFmtId="0" fontId="3" fillId="5" borderId="58" xfId="0" applyFont="1" applyFill="1" applyBorder="1" applyAlignment="1"/>
    <xf numFmtId="0" fontId="2" fillId="0" borderId="58" xfId="0" applyFont="1" applyBorder="1"/>
    <xf numFmtId="0" fontId="2" fillId="0" borderId="62" xfId="0" applyFont="1" applyBorder="1"/>
    <xf numFmtId="0" fontId="8" fillId="4" borderId="1" xfId="0" applyFont="1" applyFill="1" applyBorder="1" applyAlignment="1">
      <alignment vertical="top" wrapText="1"/>
    </xf>
    <xf numFmtId="0" fontId="3" fillId="9" borderId="28" xfId="0" applyFont="1" applyFill="1" applyBorder="1" applyAlignment="1">
      <alignment horizontal="center" vertical="center" textRotation="90"/>
    </xf>
    <xf numFmtId="0" fontId="4" fillId="3" borderId="43" xfId="0" applyFont="1" applyFill="1" applyBorder="1" applyAlignment="1">
      <alignment horizontal="left" vertical="center" wrapText="1"/>
    </xf>
    <xf numFmtId="0" fontId="2" fillId="0" borderId="56" xfId="0" applyFont="1" applyBorder="1"/>
    <xf numFmtId="0" fontId="5" fillId="10" borderId="58" xfId="0" applyFont="1" applyFill="1" applyBorder="1" applyAlignment="1">
      <alignment horizontal="center" vertical="center" wrapText="1"/>
    </xf>
    <xf numFmtId="0" fontId="2" fillId="0" borderId="59" xfId="0" applyFont="1" applyBorder="1"/>
    <xf numFmtId="0" fontId="4" fillId="3" borderId="37" xfId="0" applyFont="1" applyFill="1" applyBorder="1" applyAlignment="1">
      <alignment horizontal="left" vertical="center" wrapText="1"/>
    </xf>
    <xf numFmtId="0" fontId="2" fillId="0" borderId="61" xfId="0" applyFont="1" applyBorder="1"/>
    <xf numFmtId="0" fontId="4" fillId="3" borderId="30" xfId="0" applyFont="1" applyFill="1" applyBorder="1" applyAlignment="1">
      <alignment horizontal="left" vertical="center" wrapText="1"/>
    </xf>
    <xf numFmtId="0" fontId="2" fillId="0" borderId="60" xfId="0" applyFont="1" applyBorder="1"/>
    <xf numFmtId="0" fontId="3" fillId="8" borderId="28" xfId="0" applyFont="1" applyFill="1" applyBorder="1" applyAlignment="1">
      <alignment horizontal="center" textRotation="90" wrapText="1"/>
    </xf>
    <xf numFmtId="0" fontId="3" fillId="8" borderId="35" xfId="0" applyFont="1" applyFill="1" applyBorder="1" applyAlignment="1">
      <alignment horizontal="center" textRotation="90" wrapText="1"/>
    </xf>
    <xf numFmtId="0" fontId="3" fillId="6" borderId="28" xfId="0" applyFont="1" applyFill="1" applyBorder="1" applyAlignment="1">
      <alignment horizontal="center" vertical="center" textRotation="90"/>
    </xf>
    <xf numFmtId="0" fontId="3" fillId="6" borderId="35" xfId="0" applyFont="1" applyFill="1" applyBorder="1" applyAlignment="1">
      <alignment horizontal="center" vertical="center" textRotation="90"/>
    </xf>
    <xf numFmtId="0" fontId="4" fillId="3" borderId="48" xfId="0" applyFont="1" applyFill="1" applyBorder="1" applyAlignment="1">
      <alignment horizontal="left" vertical="center" wrapText="1"/>
    </xf>
    <xf numFmtId="0" fontId="2" fillId="0" borderId="49" xfId="0" applyFont="1" applyBorder="1"/>
    <xf numFmtId="0" fontId="2" fillId="0" borderId="50" xfId="0" applyFont="1" applyBorder="1"/>
  </cellXfs>
  <cellStyles count="1">
    <cellStyle name="Normal" xfId="0" builtinId="0"/>
  </cellStyles>
  <dxfs count="19">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4"/>
  <sheetViews>
    <sheetView showGridLines="0" tabSelected="1" workbookViewId="0">
      <selection activeCell="G10" sqref="G10"/>
    </sheetView>
  </sheetViews>
  <sheetFormatPr baseColWidth="10" defaultColWidth="14.42578125" defaultRowHeight="15" customHeight="1"/>
  <cols>
    <col min="1" max="1" width="3" customWidth="1"/>
    <col min="2" max="2" width="2.85546875" customWidth="1"/>
    <col min="3" max="3" width="11.42578125" customWidth="1"/>
    <col min="4" max="4" width="3.5703125" customWidth="1"/>
    <col min="5" max="5" width="8.140625" customWidth="1"/>
    <col min="6" max="6" width="9.7109375" customWidth="1"/>
    <col min="7" max="7" width="6.7109375" customWidth="1"/>
    <col min="8" max="8" width="11.42578125" customWidth="1"/>
    <col min="9" max="9" width="9" customWidth="1"/>
    <col min="10" max="10" width="6.7109375" customWidth="1"/>
    <col min="11" max="14" width="15.5703125" customWidth="1"/>
    <col min="15" max="15" width="3" customWidth="1"/>
    <col min="16" max="28" width="11.42578125" customWidth="1"/>
  </cols>
  <sheetData>
    <row r="1" spans="1:28" ht="18.75">
      <c r="A1" s="1"/>
      <c r="B1" s="2" t="s">
        <v>59</v>
      </c>
      <c r="C1" s="1"/>
      <c r="D1" s="1"/>
      <c r="E1" s="1"/>
      <c r="F1" s="1"/>
      <c r="G1" s="1"/>
      <c r="H1" s="1"/>
      <c r="I1" s="1"/>
      <c r="J1" s="1"/>
      <c r="K1" s="70"/>
      <c r="L1" s="1"/>
      <c r="M1" s="1"/>
      <c r="N1" s="1"/>
      <c r="O1" s="1"/>
      <c r="P1" s="1"/>
      <c r="Q1" s="1"/>
      <c r="R1" s="1"/>
      <c r="S1" s="1"/>
      <c r="T1" s="1"/>
      <c r="U1" s="1"/>
      <c r="V1" s="1"/>
      <c r="W1" s="1"/>
      <c r="X1" s="1"/>
      <c r="Y1" s="1"/>
      <c r="Z1" s="1"/>
      <c r="AA1" s="1"/>
      <c r="AB1" s="1"/>
    </row>
    <row r="2" spans="1:28">
      <c r="A2" s="1"/>
      <c r="B2" s="1"/>
      <c r="C2" s="1"/>
      <c r="D2" s="1"/>
      <c r="E2" s="1"/>
      <c r="F2" s="1"/>
      <c r="G2" s="1"/>
      <c r="H2" s="1"/>
      <c r="I2" s="1"/>
      <c r="J2" s="1"/>
      <c r="K2" s="1"/>
      <c r="L2" s="1"/>
      <c r="M2" s="1"/>
      <c r="N2" s="1"/>
      <c r="O2" s="1"/>
      <c r="P2" s="1"/>
      <c r="Q2" s="1"/>
      <c r="R2" s="1"/>
      <c r="S2" s="1"/>
      <c r="T2" s="1"/>
      <c r="U2" s="1"/>
      <c r="V2" s="1"/>
      <c r="W2" s="1"/>
      <c r="X2" s="1"/>
      <c r="Y2" s="1"/>
      <c r="Z2" s="1"/>
      <c r="AA2" s="1"/>
      <c r="AB2" s="1"/>
    </row>
    <row r="3" spans="1:28">
      <c r="A3" s="1"/>
      <c r="B3" s="73" t="s">
        <v>60</v>
      </c>
      <c r="C3" s="74"/>
      <c r="D3" s="74"/>
      <c r="E3" s="74"/>
      <c r="F3" s="74"/>
      <c r="G3" s="74"/>
      <c r="H3" s="74"/>
      <c r="I3" s="74"/>
      <c r="J3" s="74"/>
      <c r="K3" s="74"/>
      <c r="L3" s="74"/>
      <c r="M3" s="74"/>
      <c r="N3" s="74"/>
      <c r="O3" s="75"/>
      <c r="P3" s="1"/>
      <c r="Q3" s="1"/>
      <c r="R3" s="1"/>
      <c r="S3" s="1"/>
      <c r="T3" s="1"/>
      <c r="U3" s="1"/>
      <c r="V3" s="1"/>
      <c r="W3" s="1"/>
      <c r="X3" s="1"/>
      <c r="Y3" s="1"/>
      <c r="Z3" s="1"/>
      <c r="AA3" s="1"/>
      <c r="AB3" s="1"/>
    </row>
    <row r="4" spans="1:28">
      <c r="A4" s="1"/>
      <c r="B4" s="76"/>
      <c r="C4" s="77"/>
      <c r="D4" s="77"/>
      <c r="E4" s="77"/>
      <c r="F4" s="77"/>
      <c r="G4" s="77"/>
      <c r="H4" s="77"/>
      <c r="I4" s="77"/>
      <c r="J4" s="77"/>
      <c r="K4" s="77"/>
      <c r="L4" s="77"/>
      <c r="M4" s="77"/>
      <c r="N4" s="77"/>
      <c r="O4" s="78"/>
      <c r="P4" s="1"/>
      <c r="Q4" s="1"/>
      <c r="R4" s="1"/>
      <c r="S4" s="1"/>
      <c r="T4" s="1"/>
      <c r="U4" s="1"/>
      <c r="V4" s="1"/>
      <c r="W4" s="1"/>
      <c r="X4" s="1"/>
      <c r="Y4" s="1"/>
      <c r="Z4" s="1"/>
      <c r="AA4" s="1"/>
      <c r="AB4" s="1"/>
    </row>
    <row r="5" spans="1:28">
      <c r="A5" s="1"/>
      <c r="B5" s="76"/>
      <c r="C5" s="77"/>
      <c r="D5" s="77"/>
      <c r="E5" s="77"/>
      <c r="F5" s="77"/>
      <c r="G5" s="77"/>
      <c r="H5" s="77"/>
      <c r="I5" s="77"/>
      <c r="J5" s="77"/>
      <c r="K5" s="77"/>
      <c r="L5" s="77"/>
      <c r="M5" s="77"/>
      <c r="N5" s="77"/>
      <c r="O5" s="78"/>
      <c r="P5" s="1"/>
      <c r="Q5" s="1"/>
      <c r="R5" s="1"/>
      <c r="S5" s="1"/>
      <c r="T5" s="1"/>
      <c r="U5" s="1"/>
      <c r="V5" s="1"/>
      <c r="W5" s="1"/>
      <c r="X5" s="1"/>
      <c r="Y5" s="1"/>
      <c r="Z5" s="1"/>
      <c r="AA5" s="1"/>
      <c r="AB5" s="1"/>
    </row>
    <row r="6" spans="1:28">
      <c r="A6" s="1"/>
      <c r="B6" s="76"/>
      <c r="C6" s="77"/>
      <c r="D6" s="77"/>
      <c r="E6" s="77"/>
      <c r="F6" s="77"/>
      <c r="G6" s="77"/>
      <c r="H6" s="77"/>
      <c r="I6" s="77"/>
      <c r="J6" s="77"/>
      <c r="K6" s="77"/>
      <c r="L6" s="77"/>
      <c r="M6" s="77"/>
      <c r="N6" s="77"/>
      <c r="O6" s="78"/>
      <c r="P6" s="1"/>
      <c r="Q6" s="1"/>
      <c r="R6" s="1"/>
      <c r="S6" s="1"/>
      <c r="T6" s="1"/>
      <c r="U6" s="1"/>
      <c r="V6" s="1"/>
      <c r="W6" s="1"/>
      <c r="X6" s="1"/>
      <c r="Y6" s="1"/>
      <c r="Z6" s="1"/>
      <c r="AA6" s="1"/>
      <c r="AB6" s="1"/>
    </row>
    <row r="7" spans="1:28" ht="18.75" customHeight="1">
      <c r="A7" s="1"/>
      <c r="B7" s="76"/>
      <c r="C7" s="77"/>
      <c r="D7" s="77"/>
      <c r="E7" s="77"/>
      <c r="F7" s="77"/>
      <c r="G7" s="77"/>
      <c r="H7" s="77"/>
      <c r="I7" s="77"/>
      <c r="J7" s="77"/>
      <c r="K7" s="77"/>
      <c r="L7" s="77"/>
      <c r="M7" s="77"/>
      <c r="N7" s="77"/>
      <c r="O7" s="78"/>
      <c r="P7" s="1"/>
      <c r="Q7" s="1"/>
      <c r="R7" s="1"/>
      <c r="S7" s="1"/>
      <c r="T7" s="1"/>
      <c r="U7" s="1"/>
      <c r="V7" s="1"/>
      <c r="W7" s="1"/>
      <c r="X7" s="1"/>
      <c r="Y7" s="1"/>
      <c r="Z7" s="1"/>
      <c r="AA7" s="1"/>
      <c r="AB7" s="1"/>
    </row>
    <row r="8" spans="1:28" ht="1.5" customHeight="1">
      <c r="A8" s="1"/>
      <c r="B8" s="79"/>
      <c r="C8" s="80"/>
      <c r="D8" s="80"/>
      <c r="E8" s="80"/>
      <c r="F8" s="80"/>
      <c r="G8" s="80"/>
      <c r="H8" s="80"/>
      <c r="I8" s="80"/>
      <c r="J8" s="80"/>
      <c r="K8" s="80"/>
      <c r="L8" s="80"/>
      <c r="M8" s="80"/>
      <c r="N8" s="80"/>
      <c r="O8" s="81"/>
      <c r="P8" s="1"/>
      <c r="Q8" s="1"/>
      <c r="R8" s="1"/>
      <c r="S8" s="1"/>
      <c r="T8" s="1"/>
      <c r="U8" s="1"/>
      <c r="V8" s="1"/>
      <c r="W8" s="1"/>
      <c r="X8" s="1"/>
      <c r="Y8" s="1"/>
      <c r="Z8" s="1"/>
      <c r="AA8" s="1"/>
      <c r="AB8" s="1"/>
    </row>
    <row r="9" spans="1:28" ht="15.75" thickBot="1">
      <c r="A9" s="1"/>
      <c r="B9" s="3"/>
      <c r="C9" s="4"/>
      <c r="D9" s="4"/>
      <c r="E9" s="4"/>
      <c r="F9" s="4"/>
      <c r="G9" s="4"/>
      <c r="H9" s="4"/>
      <c r="I9" s="4"/>
      <c r="J9" s="4"/>
      <c r="K9" s="4"/>
      <c r="L9" s="4"/>
      <c r="M9" s="4"/>
      <c r="N9" s="4"/>
      <c r="O9" s="5"/>
      <c r="P9" s="1"/>
      <c r="Q9" s="1"/>
      <c r="R9" s="1"/>
      <c r="S9" s="1"/>
      <c r="T9" s="1"/>
      <c r="U9" s="1"/>
      <c r="V9" s="1"/>
      <c r="W9" s="1"/>
      <c r="X9" s="1"/>
      <c r="Y9" s="1"/>
      <c r="Z9" s="1"/>
      <c r="AA9" s="1"/>
      <c r="AB9" s="1"/>
    </row>
    <row r="10" spans="1:28">
      <c r="A10" s="1"/>
      <c r="B10" s="3"/>
      <c r="C10" s="4"/>
      <c r="D10" s="4"/>
      <c r="E10" s="71" t="s">
        <v>0</v>
      </c>
      <c r="F10" s="72"/>
      <c r="G10" s="64"/>
      <c r="H10" s="6" t="s">
        <v>1</v>
      </c>
      <c r="I10" s="4"/>
      <c r="J10" s="69"/>
      <c r="K10" s="7"/>
      <c r="L10" s="7"/>
      <c r="M10" s="4"/>
      <c r="N10" s="4"/>
      <c r="O10" s="5"/>
      <c r="P10" s="1"/>
      <c r="Q10" s="1"/>
      <c r="R10" s="1"/>
      <c r="S10" s="1"/>
      <c r="T10" s="1"/>
      <c r="U10" s="1"/>
      <c r="V10" s="1"/>
      <c r="W10" s="1"/>
      <c r="X10" s="1"/>
      <c r="Y10" s="1"/>
      <c r="Z10" s="1"/>
      <c r="AA10" s="1"/>
      <c r="AB10" s="1"/>
    </row>
    <row r="11" spans="1:28" ht="15.75" thickBot="1">
      <c r="A11" s="1"/>
      <c r="B11" s="3"/>
      <c r="C11" s="97"/>
      <c r="D11" s="98"/>
      <c r="E11" s="95" t="s">
        <v>2</v>
      </c>
      <c r="F11" s="96"/>
      <c r="G11" s="65"/>
      <c r="H11" s="8" t="s">
        <v>3</v>
      </c>
      <c r="I11" s="9"/>
      <c r="J11" s="10"/>
      <c r="K11" s="4"/>
      <c r="L11" s="4"/>
      <c r="M11" s="4"/>
      <c r="N11" s="4"/>
      <c r="O11" s="5"/>
      <c r="P11" s="1"/>
      <c r="Q11" s="1"/>
      <c r="R11" s="1"/>
      <c r="S11" s="1"/>
      <c r="T11" s="1"/>
      <c r="U11" s="1"/>
      <c r="V11" s="1"/>
      <c r="W11" s="1"/>
      <c r="X11" s="1"/>
      <c r="Y11" s="1"/>
      <c r="Z11" s="1"/>
      <c r="AA11" s="1"/>
      <c r="AB11" s="1"/>
    </row>
    <row r="12" spans="1:28">
      <c r="A12" s="1"/>
      <c r="B12" s="3"/>
      <c r="C12" s="11"/>
      <c r="D12" s="4"/>
      <c r="E12" s="4"/>
      <c r="F12" s="9" t="s">
        <v>4</v>
      </c>
      <c r="G12" s="12">
        <f>G10*G11/24</f>
        <v>0</v>
      </c>
      <c r="H12" s="7" t="s">
        <v>5</v>
      </c>
      <c r="I12" s="4"/>
      <c r="J12" s="4"/>
      <c r="K12" s="4"/>
      <c r="L12" s="4"/>
      <c r="M12" s="4"/>
      <c r="N12" s="4"/>
      <c r="O12" s="5"/>
      <c r="P12" s="1"/>
      <c r="Q12" s="1"/>
      <c r="R12" s="1"/>
      <c r="S12" s="1"/>
      <c r="T12" s="1"/>
      <c r="U12" s="1"/>
      <c r="V12" s="1"/>
      <c r="W12" s="1"/>
      <c r="X12" s="1"/>
      <c r="Y12" s="1"/>
      <c r="Z12" s="1"/>
      <c r="AA12" s="1"/>
      <c r="AB12" s="1"/>
    </row>
    <row r="13" spans="1:28">
      <c r="A13" s="1"/>
      <c r="B13" s="3"/>
      <c r="C13" s="4"/>
      <c r="D13" s="4"/>
      <c r="E13" s="4"/>
      <c r="F13" s="4"/>
      <c r="G13" s="4"/>
      <c r="H13" s="4"/>
      <c r="I13" s="4"/>
      <c r="J13" s="4"/>
      <c r="K13" s="13" t="s">
        <v>6</v>
      </c>
      <c r="L13" s="14" t="s">
        <v>7</v>
      </c>
      <c r="M13" s="14" t="s">
        <v>8</v>
      </c>
      <c r="N13" s="15" t="s">
        <v>9</v>
      </c>
      <c r="O13" s="5"/>
      <c r="P13" s="1"/>
      <c r="Q13" s="1"/>
      <c r="R13" s="1"/>
      <c r="S13" s="1"/>
      <c r="T13" s="1"/>
      <c r="U13" s="1"/>
      <c r="V13" s="1"/>
      <c r="W13" s="1"/>
      <c r="X13" s="1"/>
      <c r="Y13" s="1"/>
      <c r="Z13" s="1"/>
      <c r="AA13" s="1"/>
      <c r="AB13" s="1"/>
    </row>
    <row r="14" spans="1:28">
      <c r="A14" s="1"/>
      <c r="B14" s="3"/>
      <c r="C14" s="4"/>
      <c r="D14" s="4"/>
      <c r="E14" s="4"/>
      <c r="F14" s="4"/>
      <c r="G14" s="4"/>
      <c r="H14" s="4"/>
      <c r="I14" s="4"/>
      <c r="J14" s="4"/>
      <c r="K14" s="16" t="s">
        <v>10</v>
      </c>
      <c r="L14" s="17" t="s">
        <v>11</v>
      </c>
      <c r="M14" s="17" t="s">
        <v>11</v>
      </c>
      <c r="N14" s="18" t="s">
        <v>11</v>
      </c>
      <c r="O14" s="5"/>
      <c r="P14" s="1"/>
      <c r="Q14" s="1"/>
      <c r="R14" s="1"/>
      <c r="S14" s="1"/>
      <c r="T14" s="1"/>
      <c r="U14" s="1"/>
      <c r="V14" s="1"/>
      <c r="W14" s="1"/>
      <c r="X14" s="1"/>
      <c r="Y14" s="1"/>
      <c r="Z14" s="1"/>
      <c r="AA14" s="1"/>
      <c r="AB14" s="1"/>
    </row>
    <row r="15" spans="1:28">
      <c r="A15" s="1"/>
      <c r="B15" s="3"/>
      <c r="C15" s="114" t="s">
        <v>12</v>
      </c>
      <c r="D15" s="92" t="s">
        <v>13</v>
      </c>
      <c r="E15" s="93"/>
      <c r="F15" s="93"/>
      <c r="G15" s="93"/>
      <c r="H15" s="93"/>
      <c r="I15" s="93"/>
      <c r="J15" s="94"/>
      <c r="K15" s="19">
        <f>G$11*5/100</f>
        <v>0</v>
      </c>
      <c r="L15" s="20" t="s">
        <v>14</v>
      </c>
      <c r="M15" s="20" t="s">
        <v>14</v>
      </c>
      <c r="N15" s="21" t="s">
        <v>14</v>
      </c>
      <c r="O15" s="5"/>
      <c r="P15" s="1"/>
      <c r="Q15" s="22"/>
      <c r="R15" s="22"/>
      <c r="S15" s="22"/>
      <c r="T15" s="22"/>
      <c r="U15" s="22"/>
      <c r="V15" s="1"/>
      <c r="W15" s="1"/>
      <c r="X15" s="1"/>
      <c r="Y15" s="1"/>
      <c r="Z15" s="1"/>
      <c r="AA15" s="1"/>
      <c r="AB15" s="1"/>
    </row>
    <row r="16" spans="1:28" s="63" customFormat="1">
      <c r="B16" s="3"/>
      <c r="C16" s="115"/>
      <c r="D16" s="82" t="s">
        <v>21</v>
      </c>
      <c r="E16" s="83"/>
      <c r="F16" s="83"/>
      <c r="G16" s="83"/>
      <c r="H16" s="83"/>
      <c r="I16" s="83"/>
      <c r="J16" s="84"/>
      <c r="K16" s="19">
        <f t="shared" ref="K16:K19" si="0">G$11*5/100</f>
        <v>0</v>
      </c>
      <c r="L16" s="24">
        <f>G$11*34/1000</f>
        <v>0</v>
      </c>
      <c r="M16" s="26" t="s">
        <v>14</v>
      </c>
      <c r="N16" s="25" t="s">
        <v>14</v>
      </c>
      <c r="O16" s="5"/>
    </row>
    <row r="17" spans="1:28" s="63" customFormat="1">
      <c r="B17" s="3"/>
      <c r="C17" s="115"/>
      <c r="D17" s="82" t="s">
        <v>22</v>
      </c>
      <c r="E17" s="83"/>
      <c r="F17" s="83"/>
      <c r="G17" s="83"/>
      <c r="H17" s="83"/>
      <c r="I17" s="83"/>
      <c r="J17" s="84"/>
      <c r="K17" s="19">
        <f t="shared" si="0"/>
        <v>0</v>
      </c>
      <c r="L17" s="24">
        <f>G$11*77/1000</f>
        <v>0</v>
      </c>
      <c r="M17" s="26" t="s">
        <v>14</v>
      </c>
      <c r="N17" s="25" t="s">
        <v>14</v>
      </c>
      <c r="O17" s="5"/>
      <c r="R17" s="22"/>
      <c r="S17" s="22"/>
    </row>
    <row r="18" spans="1:28">
      <c r="A18" s="1"/>
      <c r="B18" s="3"/>
      <c r="C18" s="90"/>
      <c r="D18" s="82" t="s">
        <v>15</v>
      </c>
      <c r="E18" s="83"/>
      <c r="F18" s="83"/>
      <c r="G18" s="83"/>
      <c r="H18" s="83"/>
      <c r="I18" s="83"/>
      <c r="J18" s="84"/>
      <c r="K18" s="19">
        <f t="shared" si="0"/>
        <v>0</v>
      </c>
      <c r="L18" s="24">
        <f>G$11*77/1000</f>
        <v>0</v>
      </c>
      <c r="M18" s="24">
        <f>G$11*20/1000</f>
        <v>0</v>
      </c>
      <c r="N18" s="25" t="s">
        <v>14</v>
      </c>
      <c r="O18" s="5"/>
      <c r="P18" s="1"/>
      <c r="Q18" s="1"/>
      <c r="R18" s="22"/>
      <c r="S18" s="22"/>
      <c r="T18" s="1"/>
      <c r="U18" s="1"/>
      <c r="V18" s="1"/>
      <c r="W18" s="1"/>
      <c r="X18" s="1"/>
      <c r="Y18" s="1"/>
      <c r="Z18" s="1"/>
      <c r="AA18" s="1"/>
      <c r="AB18" s="1"/>
    </row>
    <row r="19" spans="1:28" s="63" customFormat="1">
      <c r="B19" s="3"/>
      <c r="C19" s="90"/>
      <c r="D19" s="82" t="s">
        <v>24</v>
      </c>
      <c r="E19" s="83"/>
      <c r="F19" s="83"/>
      <c r="G19" s="83"/>
      <c r="H19" s="83"/>
      <c r="I19" s="83"/>
      <c r="J19" s="84"/>
      <c r="K19" s="19">
        <f t="shared" si="0"/>
        <v>0</v>
      </c>
      <c r="L19" s="24">
        <f>G$11*154/1000</f>
        <v>0</v>
      </c>
      <c r="M19" s="26" t="s">
        <v>14</v>
      </c>
      <c r="N19" s="25" t="s">
        <v>14</v>
      </c>
      <c r="O19" s="5"/>
    </row>
    <row r="20" spans="1:28">
      <c r="A20" s="1"/>
      <c r="B20" s="3"/>
      <c r="C20" s="90"/>
      <c r="D20" s="82" t="s">
        <v>16</v>
      </c>
      <c r="E20" s="83"/>
      <c r="F20" s="83"/>
      <c r="G20" s="83"/>
      <c r="H20" s="83"/>
      <c r="I20" s="83"/>
      <c r="J20" s="84"/>
      <c r="K20" s="23">
        <f>G11*10/100</f>
        <v>0</v>
      </c>
      <c r="L20" s="26" t="s">
        <v>14</v>
      </c>
      <c r="M20" s="26" t="s">
        <v>14</v>
      </c>
      <c r="N20" s="25" t="s">
        <v>14</v>
      </c>
      <c r="O20" s="5"/>
      <c r="P20" s="1"/>
      <c r="Q20" s="1"/>
      <c r="R20" s="1"/>
      <c r="S20" s="1"/>
      <c r="T20" s="1"/>
      <c r="U20" s="1"/>
      <c r="V20" s="1"/>
      <c r="W20" s="1"/>
      <c r="X20" s="1"/>
      <c r="Y20" s="1"/>
      <c r="Z20" s="1"/>
      <c r="AA20" s="1"/>
      <c r="AB20" s="1"/>
    </row>
    <row r="21" spans="1:28">
      <c r="A21" s="1"/>
      <c r="B21" s="3"/>
      <c r="C21" s="90"/>
      <c r="D21" s="82" t="s">
        <v>17</v>
      </c>
      <c r="E21" s="83"/>
      <c r="F21" s="83"/>
      <c r="G21" s="83"/>
      <c r="H21" s="83"/>
      <c r="I21" s="83"/>
      <c r="J21" s="84"/>
      <c r="K21" s="27" t="s">
        <v>14</v>
      </c>
      <c r="L21" s="24">
        <f>G$11*77/1000</f>
        <v>0</v>
      </c>
      <c r="M21" s="26" t="s">
        <v>14</v>
      </c>
      <c r="N21" s="25" t="s">
        <v>14</v>
      </c>
      <c r="O21" s="5"/>
      <c r="P21" s="1"/>
      <c r="Q21" s="1"/>
      <c r="R21" s="1"/>
      <c r="S21" s="1"/>
      <c r="T21" s="1"/>
      <c r="U21" s="1"/>
      <c r="V21" s="1"/>
      <c r="W21" s="1"/>
      <c r="X21" s="1"/>
      <c r="Y21" s="1"/>
      <c r="Z21" s="1"/>
      <c r="AA21" s="1"/>
      <c r="AB21" s="1"/>
    </row>
    <row r="22" spans="1:28">
      <c r="A22" s="1"/>
      <c r="B22" s="3"/>
      <c r="C22" s="90"/>
      <c r="D22" s="82" t="s">
        <v>18</v>
      </c>
      <c r="E22" s="83"/>
      <c r="F22" s="83"/>
      <c r="G22" s="83"/>
      <c r="H22" s="83"/>
      <c r="I22" s="83"/>
      <c r="J22" s="84"/>
      <c r="K22" s="27" t="s">
        <v>14</v>
      </c>
      <c r="L22" s="24">
        <f>G$11*154/1000</f>
        <v>0</v>
      </c>
      <c r="M22" s="26" t="s">
        <v>14</v>
      </c>
      <c r="N22" s="25" t="s">
        <v>14</v>
      </c>
      <c r="O22" s="5"/>
      <c r="P22" s="1"/>
      <c r="Q22" s="1"/>
      <c r="R22" s="1"/>
      <c r="S22" s="1"/>
      <c r="T22" s="1"/>
      <c r="U22" s="1"/>
      <c r="V22" s="1"/>
      <c r="W22" s="1"/>
      <c r="X22" s="1"/>
      <c r="Y22" s="1"/>
      <c r="Z22" s="1"/>
      <c r="AA22" s="1"/>
      <c r="AB22" s="1"/>
    </row>
    <row r="23" spans="1:28" ht="15.75" thickBot="1">
      <c r="A23" s="1"/>
      <c r="B23" s="3"/>
      <c r="C23" s="90"/>
      <c r="D23" s="86" t="s">
        <v>19</v>
      </c>
      <c r="E23" s="87"/>
      <c r="F23" s="87"/>
      <c r="G23" s="87"/>
      <c r="H23" s="87"/>
      <c r="I23" s="87"/>
      <c r="J23" s="88"/>
      <c r="K23" s="28" t="s">
        <v>14</v>
      </c>
      <c r="L23" s="24">
        <f>G$11*513/1000</f>
        <v>0</v>
      </c>
      <c r="M23" s="30" t="s">
        <v>14</v>
      </c>
      <c r="N23" s="31" t="s">
        <v>14</v>
      </c>
      <c r="O23" s="5"/>
      <c r="P23" s="1"/>
      <c r="Q23" s="1"/>
      <c r="R23" s="1"/>
      <c r="S23" s="1"/>
      <c r="T23" s="1"/>
      <c r="U23" s="1"/>
      <c r="V23" s="1"/>
      <c r="W23" s="1"/>
      <c r="X23" s="1"/>
      <c r="Y23" s="1"/>
      <c r="Z23" s="1"/>
      <c r="AA23" s="1"/>
      <c r="AB23" s="1"/>
    </row>
    <row r="24" spans="1:28">
      <c r="A24" s="1"/>
      <c r="B24" s="3"/>
      <c r="C24" s="90"/>
      <c r="D24" s="116" t="s">
        <v>20</v>
      </c>
      <c r="E24" s="117"/>
      <c r="F24" s="117"/>
      <c r="G24" s="117"/>
      <c r="H24" s="117"/>
      <c r="I24" s="117"/>
      <c r="J24" s="118"/>
      <c r="K24" s="19">
        <f>G$11*5/100</f>
        <v>0</v>
      </c>
      <c r="L24" s="20" t="s">
        <v>14</v>
      </c>
      <c r="M24" s="32">
        <f>G$11*20/1000</f>
        <v>0</v>
      </c>
      <c r="N24" s="21" t="s">
        <v>14</v>
      </c>
      <c r="O24" s="5"/>
      <c r="P24" s="1"/>
      <c r="Q24" s="1"/>
      <c r="R24" s="1"/>
      <c r="S24" s="1"/>
      <c r="T24" s="1"/>
      <c r="U24" s="1"/>
      <c r="V24" s="1"/>
      <c r="W24" s="1"/>
      <c r="X24" s="1"/>
      <c r="Y24" s="1"/>
      <c r="Z24" s="1"/>
      <c r="AA24" s="1"/>
      <c r="AB24" s="1"/>
    </row>
    <row r="25" spans="1:28" s="63" customFormat="1">
      <c r="B25" s="3"/>
      <c r="C25" s="90"/>
      <c r="D25" s="116" t="s">
        <v>61</v>
      </c>
      <c r="E25" s="117"/>
      <c r="F25" s="117"/>
      <c r="G25" s="117"/>
      <c r="H25" s="117"/>
      <c r="I25" s="117"/>
      <c r="J25" s="118"/>
      <c r="K25" s="19">
        <f t="shared" ref="K25:K28" si="1">G$11*5/100</f>
        <v>0</v>
      </c>
      <c r="L25" s="20" t="s">
        <v>14</v>
      </c>
      <c r="M25" s="32">
        <f>G$11*40/1000</f>
        <v>0</v>
      </c>
      <c r="N25" s="21" t="s">
        <v>14</v>
      </c>
      <c r="O25" s="5"/>
    </row>
    <row r="26" spans="1:28">
      <c r="A26" s="1"/>
      <c r="B26" s="3"/>
      <c r="C26" s="90"/>
      <c r="D26" s="82" t="s">
        <v>23</v>
      </c>
      <c r="E26" s="83"/>
      <c r="F26" s="83"/>
      <c r="G26" s="83"/>
      <c r="H26" s="83"/>
      <c r="I26" s="83"/>
      <c r="J26" s="84"/>
      <c r="K26" s="19">
        <f t="shared" si="1"/>
        <v>0</v>
      </c>
      <c r="L26" s="24">
        <f>G$11*77/1000</f>
        <v>0</v>
      </c>
      <c r="M26" s="24">
        <f>G$11*40/1000</f>
        <v>0</v>
      </c>
      <c r="N26" s="25" t="s">
        <v>14</v>
      </c>
      <c r="O26" s="5"/>
      <c r="P26" s="1"/>
      <c r="Q26" s="1"/>
      <c r="R26" s="1"/>
      <c r="S26" s="1"/>
      <c r="T26" s="1"/>
      <c r="U26" s="1"/>
      <c r="V26" s="1"/>
      <c r="W26" s="1"/>
      <c r="X26" s="1"/>
      <c r="Y26" s="1"/>
      <c r="Z26" s="1"/>
      <c r="AA26" s="1"/>
      <c r="AB26" s="1"/>
    </row>
    <row r="27" spans="1:28" s="63" customFormat="1">
      <c r="B27" s="3"/>
      <c r="C27" s="90"/>
      <c r="D27" s="82" t="s">
        <v>26</v>
      </c>
      <c r="E27" s="83"/>
      <c r="F27" s="83"/>
      <c r="G27" s="83"/>
      <c r="H27" s="83"/>
      <c r="I27" s="83"/>
      <c r="J27" s="84"/>
      <c r="K27" s="19">
        <f t="shared" si="1"/>
        <v>0</v>
      </c>
      <c r="L27" s="24">
        <f>G$11*154/1000</f>
        <v>0</v>
      </c>
      <c r="M27" s="24">
        <f>G$11*20/1000</f>
        <v>0</v>
      </c>
      <c r="N27" s="25" t="s">
        <v>14</v>
      </c>
      <c r="O27" s="5"/>
      <c r="R27" s="22"/>
      <c r="S27" s="22"/>
    </row>
    <row r="28" spans="1:28" s="63" customFormat="1">
      <c r="B28" s="3"/>
      <c r="C28" s="90"/>
      <c r="D28" s="82" t="s">
        <v>27</v>
      </c>
      <c r="E28" s="83"/>
      <c r="F28" s="83"/>
      <c r="G28" s="83"/>
      <c r="H28" s="83"/>
      <c r="I28" s="83"/>
      <c r="J28" s="84"/>
      <c r="K28" s="19">
        <f t="shared" si="1"/>
        <v>0</v>
      </c>
      <c r="L28" s="24">
        <f>G$11*154/1000</f>
        <v>0</v>
      </c>
      <c r="M28" s="24">
        <f t="shared" ref="M28" si="2">G$11*40/1000</f>
        <v>0</v>
      </c>
      <c r="N28" s="25" t="s">
        <v>14</v>
      </c>
      <c r="O28" s="5"/>
    </row>
    <row r="29" spans="1:28">
      <c r="A29" s="1"/>
      <c r="B29" s="3"/>
      <c r="C29" s="90"/>
      <c r="D29" s="82" t="s">
        <v>25</v>
      </c>
      <c r="E29" s="83"/>
      <c r="F29" s="83"/>
      <c r="G29" s="83"/>
      <c r="H29" s="83"/>
      <c r="I29" s="83"/>
      <c r="J29" s="84"/>
      <c r="K29" s="23">
        <f>G11*10/100</f>
        <v>0</v>
      </c>
      <c r="L29" s="24">
        <f t="shared" ref="L29:L32" si="3">G$11*154/1000</f>
        <v>0</v>
      </c>
      <c r="M29" s="26" t="s">
        <v>14</v>
      </c>
      <c r="N29" s="25" t="s">
        <v>14</v>
      </c>
      <c r="O29" s="5"/>
      <c r="P29" s="1"/>
      <c r="Q29" s="1"/>
      <c r="R29" s="1"/>
      <c r="S29" s="1"/>
      <c r="T29" s="1"/>
      <c r="U29" s="1"/>
      <c r="V29" s="1"/>
      <c r="W29" s="1"/>
      <c r="X29" s="1"/>
      <c r="Y29" s="1"/>
      <c r="Z29" s="1"/>
      <c r="AA29" s="1"/>
      <c r="AB29" s="1"/>
    </row>
    <row r="30" spans="1:28">
      <c r="A30" s="1"/>
      <c r="B30" s="3"/>
      <c r="C30" s="90"/>
      <c r="D30" s="82" t="s">
        <v>28</v>
      </c>
      <c r="E30" s="83"/>
      <c r="F30" s="83"/>
      <c r="G30" s="83"/>
      <c r="H30" s="83"/>
      <c r="I30" s="83"/>
      <c r="J30" s="84"/>
      <c r="K30" s="27" t="s">
        <v>14</v>
      </c>
      <c r="L30" s="24">
        <f>G$11*77/1000</f>
        <v>0</v>
      </c>
      <c r="M30" s="24">
        <f>G$11*20/1000</f>
        <v>0</v>
      </c>
      <c r="N30" s="25" t="s">
        <v>14</v>
      </c>
      <c r="O30" s="5"/>
      <c r="P30" s="1"/>
      <c r="Q30" s="1"/>
      <c r="R30" s="1"/>
      <c r="S30" s="1"/>
      <c r="T30" s="1"/>
      <c r="U30" s="1"/>
      <c r="V30" s="1"/>
      <c r="W30" s="1"/>
      <c r="X30" s="1"/>
      <c r="Y30" s="1"/>
      <c r="Z30" s="1"/>
      <c r="AA30" s="1"/>
      <c r="AB30" s="1"/>
    </row>
    <row r="31" spans="1:28">
      <c r="A31" s="1"/>
      <c r="B31" s="3"/>
      <c r="C31" s="90"/>
      <c r="D31" s="82" t="s">
        <v>29</v>
      </c>
      <c r="E31" s="83"/>
      <c r="F31" s="83"/>
      <c r="G31" s="83"/>
      <c r="H31" s="83"/>
      <c r="I31" s="83"/>
      <c r="J31" s="84"/>
      <c r="K31" s="27" t="s">
        <v>14</v>
      </c>
      <c r="L31" s="24">
        <f t="shared" si="3"/>
        <v>0</v>
      </c>
      <c r="M31" s="24">
        <f t="shared" ref="M31" si="4">G$11*20/1000</f>
        <v>0</v>
      </c>
      <c r="N31" s="25" t="s">
        <v>14</v>
      </c>
      <c r="O31" s="5"/>
      <c r="P31" s="1"/>
      <c r="Q31" s="1"/>
      <c r="R31" s="1"/>
      <c r="S31" s="1"/>
      <c r="T31" s="1"/>
      <c r="U31" s="1"/>
      <c r="V31" s="1"/>
      <c r="W31" s="1"/>
      <c r="X31" s="1"/>
      <c r="Y31" s="1"/>
      <c r="Z31" s="1"/>
      <c r="AA31" s="1"/>
      <c r="AB31" s="1"/>
    </row>
    <row r="32" spans="1:28" ht="15.75" thickBot="1">
      <c r="A32" s="1"/>
      <c r="B32" s="3"/>
      <c r="C32" s="91"/>
      <c r="D32" s="86" t="s">
        <v>30</v>
      </c>
      <c r="E32" s="87"/>
      <c r="F32" s="87"/>
      <c r="G32" s="87"/>
      <c r="H32" s="87"/>
      <c r="I32" s="87"/>
      <c r="J32" s="88"/>
      <c r="K32" s="28" t="s">
        <v>14</v>
      </c>
      <c r="L32" s="24">
        <f t="shared" si="3"/>
        <v>0</v>
      </c>
      <c r="M32" s="24">
        <f>G$11*40/1000</f>
        <v>0</v>
      </c>
      <c r="N32" s="31" t="s">
        <v>14</v>
      </c>
      <c r="O32" s="5"/>
      <c r="P32" s="1"/>
      <c r="Q32" s="1"/>
      <c r="R32" s="22"/>
      <c r="S32" s="22"/>
      <c r="T32" s="1"/>
      <c r="U32" s="1"/>
      <c r="V32" s="1"/>
      <c r="W32" s="1"/>
      <c r="X32" s="1"/>
      <c r="Y32" s="1"/>
      <c r="Z32" s="1"/>
      <c r="AA32" s="1"/>
      <c r="AB32" s="1"/>
    </row>
    <row r="33" spans="1:28">
      <c r="A33" s="1"/>
      <c r="B33" s="3"/>
      <c r="C33" s="89" t="s">
        <v>31</v>
      </c>
      <c r="D33" s="92" t="s">
        <v>32</v>
      </c>
      <c r="E33" s="93"/>
      <c r="F33" s="93"/>
      <c r="G33" s="93"/>
      <c r="H33" s="93"/>
      <c r="I33" s="93"/>
      <c r="J33" s="94"/>
      <c r="K33" s="33">
        <f>G$11*10/100</f>
        <v>0</v>
      </c>
      <c r="L33" s="34" t="s">
        <v>14</v>
      </c>
      <c r="M33" s="34" t="s">
        <v>14</v>
      </c>
      <c r="N33" s="35" t="s">
        <v>14</v>
      </c>
      <c r="O33" s="5"/>
      <c r="P33" s="1"/>
      <c r="Q33" s="1"/>
      <c r="R33" s="1" t="s">
        <v>33</v>
      </c>
      <c r="S33" s="1"/>
      <c r="T33" s="1"/>
      <c r="U33" s="1"/>
      <c r="V33" s="1"/>
      <c r="W33" s="1"/>
      <c r="X33" s="1"/>
      <c r="Y33" s="1"/>
      <c r="Z33" s="1"/>
      <c r="AA33" s="1"/>
      <c r="AB33" s="1"/>
    </row>
    <row r="34" spans="1:28">
      <c r="A34" s="1"/>
      <c r="B34" s="3"/>
      <c r="C34" s="90"/>
      <c r="D34" s="82" t="s">
        <v>34</v>
      </c>
      <c r="E34" s="83"/>
      <c r="F34" s="83"/>
      <c r="G34" s="83"/>
      <c r="H34" s="83"/>
      <c r="I34" s="83"/>
      <c r="J34" s="84"/>
      <c r="K34" s="23">
        <f>G$11*10/100</f>
        <v>0</v>
      </c>
      <c r="L34" s="24">
        <f>G$11*34/1000</f>
        <v>0</v>
      </c>
      <c r="M34" s="24">
        <f>G$11*20/1000</f>
        <v>0</v>
      </c>
      <c r="N34" s="36">
        <f>G$11*10/1000</f>
        <v>0</v>
      </c>
      <c r="O34" s="5"/>
      <c r="P34" s="1"/>
      <c r="Q34" s="1"/>
      <c r="R34" s="1"/>
      <c r="S34" s="1"/>
      <c r="T34" s="1"/>
      <c r="U34" s="1"/>
      <c r="V34" s="1"/>
      <c r="W34" s="1"/>
      <c r="X34" s="1"/>
      <c r="Y34" s="1"/>
      <c r="Z34" s="1"/>
      <c r="AA34" s="1"/>
      <c r="AB34" s="1"/>
    </row>
    <row r="35" spans="1:28">
      <c r="A35" s="1"/>
      <c r="B35" s="3"/>
      <c r="C35" s="90"/>
      <c r="D35" s="82" t="s">
        <v>35</v>
      </c>
      <c r="E35" s="83"/>
      <c r="F35" s="83"/>
      <c r="G35" s="83"/>
      <c r="H35" s="83"/>
      <c r="I35" s="83"/>
      <c r="J35" s="84"/>
      <c r="K35" s="27" t="s">
        <v>14</v>
      </c>
      <c r="L35" s="24">
        <f>G$11*75/1000</f>
        <v>0</v>
      </c>
      <c r="M35" s="26" t="s">
        <v>14</v>
      </c>
      <c r="N35" s="25" t="s">
        <v>14</v>
      </c>
      <c r="O35" s="5"/>
      <c r="P35" s="1"/>
      <c r="Q35" s="1"/>
      <c r="R35" s="1"/>
      <c r="S35" s="1"/>
      <c r="T35" s="1"/>
      <c r="U35" s="1"/>
      <c r="V35" s="1"/>
      <c r="W35" s="1"/>
      <c r="X35" s="1"/>
      <c r="Y35" s="1"/>
      <c r="Z35" s="1"/>
      <c r="AA35" s="1"/>
      <c r="AB35" s="1"/>
    </row>
    <row r="36" spans="1:28" ht="15.75" thickBot="1">
      <c r="A36" s="1"/>
      <c r="B36" s="3"/>
      <c r="C36" s="91"/>
      <c r="D36" s="86" t="s">
        <v>36</v>
      </c>
      <c r="E36" s="87"/>
      <c r="F36" s="87"/>
      <c r="G36" s="87"/>
      <c r="H36" s="87"/>
      <c r="I36" s="87"/>
      <c r="J36" s="88"/>
      <c r="K36" s="28" t="s">
        <v>14</v>
      </c>
      <c r="L36" s="29">
        <f>G$11*150/1000</f>
        <v>0</v>
      </c>
      <c r="M36" s="30" t="s">
        <v>14</v>
      </c>
      <c r="N36" s="31" t="s">
        <v>14</v>
      </c>
      <c r="O36" s="5"/>
      <c r="P36" s="1"/>
      <c r="Q36" s="1"/>
      <c r="R36" s="1"/>
      <c r="S36" s="1"/>
      <c r="T36" s="1"/>
      <c r="U36" s="1"/>
      <c r="V36" s="1"/>
      <c r="W36" s="1"/>
      <c r="X36" s="1"/>
      <c r="Y36" s="1"/>
      <c r="Z36" s="1"/>
      <c r="AA36" s="1"/>
      <c r="AB36" s="1"/>
    </row>
    <row r="37" spans="1:28">
      <c r="A37" s="1"/>
      <c r="B37" s="3"/>
      <c r="C37" s="112" t="s">
        <v>37</v>
      </c>
      <c r="D37" s="92" t="s">
        <v>40</v>
      </c>
      <c r="E37" s="93"/>
      <c r="F37" s="93"/>
      <c r="G37" s="93"/>
      <c r="H37" s="93"/>
      <c r="I37" s="93"/>
      <c r="J37" s="94"/>
      <c r="K37" s="33">
        <f>G$11*12.5/100</f>
        <v>0</v>
      </c>
      <c r="L37" s="67" t="s">
        <v>14</v>
      </c>
      <c r="M37" s="34" t="s">
        <v>14</v>
      </c>
      <c r="N37" s="35" t="s">
        <v>14</v>
      </c>
      <c r="O37" s="5"/>
      <c r="P37" s="1"/>
      <c r="Q37" s="1"/>
      <c r="R37" s="1"/>
      <c r="S37" s="1"/>
      <c r="T37" s="1"/>
      <c r="U37" s="1"/>
      <c r="V37" s="1"/>
      <c r="W37" s="1"/>
      <c r="X37" s="1"/>
      <c r="Y37" s="1"/>
      <c r="Z37" s="1"/>
      <c r="AA37" s="1"/>
      <c r="AB37" s="1"/>
    </row>
    <row r="38" spans="1:28" s="63" customFormat="1">
      <c r="B38" s="3"/>
      <c r="C38" s="113"/>
      <c r="D38" s="82" t="s">
        <v>42</v>
      </c>
      <c r="E38" s="83"/>
      <c r="F38" s="83"/>
      <c r="G38" s="83"/>
      <c r="H38" s="83"/>
      <c r="I38" s="83"/>
      <c r="J38" s="84"/>
      <c r="K38" s="23">
        <f>G$11*15/100</f>
        <v>0</v>
      </c>
      <c r="L38" s="26" t="s">
        <v>14</v>
      </c>
      <c r="M38" s="26" t="s">
        <v>14</v>
      </c>
      <c r="N38" s="25" t="s">
        <v>14</v>
      </c>
      <c r="O38" s="5"/>
    </row>
    <row r="39" spans="1:28" s="63" customFormat="1">
      <c r="B39" s="3"/>
      <c r="C39" s="113"/>
      <c r="D39" s="82" t="s">
        <v>50</v>
      </c>
      <c r="E39" s="83"/>
      <c r="F39" s="83"/>
      <c r="G39" s="83"/>
      <c r="H39" s="83"/>
      <c r="I39" s="83"/>
      <c r="J39" s="84"/>
      <c r="K39" s="23">
        <f>G$11*20/100</f>
        <v>0</v>
      </c>
      <c r="L39" s="26" t="s">
        <v>14</v>
      </c>
      <c r="M39" s="26" t="s">
        <v>14</v>
      </c>
      <c r="N39" s="25" t="s">
        <v>14</v>
      </c>
      <c r="O39" s="5"/>
    </row>
    <row r="40" spans="1:28" s="63" customFormat="1">
      <c r="B40" s="3"/>
      <c r="C40" s="113"/>
      <c r="D40" s="82" t="s">
        <v>38</v>
      </c>
      <c r="E40" s="83"/>
      <c r="F40" s="83"/>
      <c r="G40" s="83"/>
      <c r="H40" s="83"/>
      <c r="I40" s="83"/>
      <c r="J40" s="84"/>
      <c r="K40" s="23">
        <f>G$11*10/100</f>
        <v>0</v>
      </c>
      <c r="L40" s="26">
        <f>G$11*34/1000</f>
        <v>0</v>
      </c>
      <c r="M40" s="26" t="s">
        <v>14</v>
      </c>
      <c r="N40" s="25" t="s">
        <v>14</v>
      </c>
      <c r="O40" s="5"/>
    </row>
    <row r="41" spans="1:28">
      <c r="A41" s="1"/>
      <c r="B41" s="3"/>
      <c r="C41" s="90"/>
      <c r="D41" s="82" t="s">
        <v>39</v>
      </c>
      <c r="E41" s="83"/>
      <c r="F41" s="83"/>
      <c r="G41" s="83"/>
      <c r="H41" s="83"/>
      <c r="I41" s="83"/>
      <c r="J41" s="84"/>
      <c r="K41" s="23">
        <f t="shared" ref="K41" si="5">G$11*10/100</f>
        <v>0</v>
      </c>
      <c r="L41" s="24">
        <f t="shared" ref="L41:L42" si="6">G$11*77/1000</f>
        <v>0</v>
      </c>
      <c r="M41" s="24">
        <f>G$11*20/1000</f>
        <v>0</v>
      </c>
      <c r="N41" s="25" t="s">
        <v>14</v>
      </c>
      <c r="O41" s="5"/>
      <c r="P41" s="1"/>
      <c r="Q41" s="1"/>
      <c r="R41" s="1"/>
      <c r="S41" s="1"/>
      <c r="T41" s="1"/>
      <c r="U41" s="1"/>
      <c r="V41" s="1"/>
      <c r="W41" s="1"/>
      <c r="X41" s="1"/>
      <c r="Y41" s="1"/>
      <c r="Z41" s="1"/>
      <c r="AA41" s="1"/>
      <c r="AB41" s="1"/>
    </row>
    <row r="42" spans="1:28" ht="15.75" thickBot="1">
      <c r="A42" s="1"/>
      <c r="B42" s="3"/>
      <c r="C42" s="90"/>
      <c r="D42" s="82" t="s">
        <v>41</v>
      </c>
      <c r="E42" s="83"/>
      <c r="F42" s="83"/>
      <c r="G42" s="83"/>
      <c r="H42" s="83"/>
      <c r="I42" s="83"/>
      <c r="J42" s="84"/>
      <c r="K42" s="37">
        <f>G$11*12.5/100</f>
        <v>0</v>
      </c>
      <c r="L42" s="24">
        <f t="shared" si="6"/>
        <v>0</v>
      </c>
      <c r="M42" s="24">
        <f>G$11*20/1000</f>
        <v>0</v>
      </c>
      <c r="N42" s="25" t="s">
        <v>14</v>
      </c>
      <c r="O42" s="5"/>
      <c r="P42" s="1"/>
      <c r="Q42" s="1"/>
      <c r="R42" s="1"/>
      <c r="S42" s="1"/>
      <c r="T42" s="1"/>
      <c r="U42" s="1"/>
      <c r="V42" s="1"/>
      <c r="W42" s="1"/>
      <c r="X42" s="1"/>
      <c r="Y42" s="1"/>
      <c r="Z42" s="1"/>
      <c r="AA42" s="1"/>
      <c r="AB42" s="1"/>
    </row>
    <row r="43" spans="1:28" ht="45.75" customHeight="1" thickBot="1">
      <c r="A43" s="1"/>
      <c r="B43" s="3"/>
      <c r="C43" s="85" t="s">
        <v>43</v>
      </c>
      <c r="D43" s="74"/>
      <c r="E43" s="74"/>
      <c r="F43" s="74"/>
      <c r="G43" s="74"/>
      <c r="H43" s="74"/>
      <c r="I43" s="74"/>
      <c r="J43" s="74"/>
      <c r="K43" s="74"/>
      <c r="L43" s="74"/>
      <c r="M43" s="74"/>
      <c r="N43" s="75"/>
      <c r="O43" s="5"/>
      <c r="P43" s="1"/>
      <c r="Q43" s="1"/>
      <c r="R43" s="1"/>
      <c r="S43" s="1"/>
      <c r="T43" s="1"/>
      <c r="U43" s="1"/>
      <c r="V43" s="1"/>
      <c r="W43" s="1"/>
      <c r="X43" s="1"/>
      <c r="Y43" s="1"/>
      <c r="Z43" s="1"/>
      <c r="AA43" s="1"/>
      <c r="AB43" s="1"/>
    </row>
    <row r="44" spans="1:28">
      <c r="A44" s="1"/>
      <c r="B44" s="38"/>
      <c r="C44" s="103" t="s">
        <v>44</v>
      </c>
      <c r="D44" s="106" t="s">
        <v>45</v>
      </c>
      <c r="E44" s="100"/>
      <c r="F44" s="100"/>
      <c r="G44" s="100"/>
      <c r="H44" s="100"/>
      <c r="I44" s="100"/>
      <c r="J44" s="100"/>
      <c r="K44" s="100"/>
      <c r="L44" s="100"/>
      <c r="M44" s="100"/>
      <c r="N44" s="107"/>
      <c r="O44" s="5"/>
      <c r="P44" s="1"/>
      <c r="Q44" s="1"/>
      <c r="R44" s="1"/>
      <c r="S44" s="1"/>
      <c r="T44" s="1"/>
      <c r="U44" s="1"/>
      <c r="V44" s="1"/>
      <c r="W44" s="1"/>
      <c r="X44" s="1"/>
      <c r="Y44" s="1"/>
      <c r="Z44" s="1"/>
      <c r="AA44" s="1"/>
      <c r="AB44" s="1"/>
    </row>
    <row r="45" spans="1:28">
      <c r="A45" s="1"/>
      <c r="B45" s="38"/>
      <c r="C45" s="90"/>
      <c r="D45" s="110" t="s">
        <v>46</v>
      </c>
      <c r="E45" s="93"/>
      <c r="F45" s="93"/>
      <c r="G45" s="93"/>
      <c r="H45" s="93"/>
      <c r="I45" s="93"/>
      <c r="J45" s="111"/>
      <c r="K45" s="33">
        <f>G$11*10/100</f>
        <v>0</v>
      </c>
      <c r="L45" s="68">
        <f>G$11*34/1000</f>
        <v>0</v>
      </c>
      <c r="M45" s="34" t="s">
        <v>14</v>
      </c>
      <c r="N45" s="35">
        <f>G$11*10/1000</f>
        <v>0</v>
      </c>
      <c r="O45" s="5"/>
      <c r="P45" s="1"/>
      <c r="Q45" s="1"/>
      <c r="R45" s="1"/>
      <c r="S45" s="1"/>
      <c r="T45" s="1"/>
      <c r="U45" s="1"/>
      <c r="V45" s="1"/>
      <c r="W45" s="1"/>
      <c r="X45" s="1"/>
      <c r="Y45" s="1"/>
      <c r="Z45" s="1"/>
      <c r="AA45" s="1"/>
      <c r="AB45" s="1"/>
    </row>
    <row r="46" spans="1:28">
      <c r="A46" s="1"/>
      <c r="B46" s="38"/>
      <c r="C46" s="90"/>
      <c r="D46" s="108" t="s">
        <v>47</v>
      </c>
      <c r="E46" s="83"/>
      <c r="F46" s="83"/>
      <c r="G46" s="83"/>
      <c r="H46" s="83"/>
      <c r="I46" s="83"/>
      <c r="J46" s="109"/>
      <c r="K46" s="23">
        <f>G$11*12.5/100</f>
        <v>0</v>
      </c>
      <c r="L46" s="26">
        <f t="shared" ref="L46:L47" si="7">G$11*34/1000</f>
        <v>0</v>
      </c>
      <c r="M46" s="26" t="s">
        <v>14</v>
      </c>
      <c r="N46" s="25">
        <f>G$11*10/1000</f>
        <v>0</v>
      </c>
      <c r="O46" s="5"/>
      <c r="P46" s="1"/>
      <c r="Q46" s="1"/>
      <c r="R46" s="1"/>
      <c r="S46" s="1"/>
      <c r="T46" s="1"/>
      <c r="U46" s="1"/>
      <c r="V46" s="1"/>
      <c r="W46" s="1"/>
      <c r="X46" s="1"/>
      <c r="Y46" s="1"/>
      <c r="Z46" s="1"/>
      <c r="AA46" s="1"/>
      <c r="AB46" s="1"/>
    </row>
    <row r="47" spans="1:28" ht="15.75" thickBot="1">
      <c r="A47" s="1"/>
      <c r="B47" s="38"/>
      <c r="C47" s="90"/>
      <c r="D47" s="104" t="s">
        <v>48</v>
      </c>
      <c r="E47" s="87"/>
      <c r="F47" s="87"/>
      <c r="G47" s="87"/>
      <c r="H47" s="87"/>
      <c r="I47" s="87"/>
      <c r="J47" s="105"/>
      <c r="K47" s="23">
        <f>G$11*12.5/100</f>
        <v>0</v>
      </c>
      <c r="L47" s="66">
        <f t="shared" si="7"/>
        <v>0</v>
      </c>
      <c r="M47" s="30">
        <f>G$11*20/1000</f>
        <v>0</v>
      </c>
      <c r="N47" s="31">
        <f>G$11*10/1000</f>
        <v>0</v>
      </c>
      <c r="O47" s="5"/>
      <c r="P47" s="1"/>
      <c r="Q47" s="1"/>
      <c r="R47" s="1"/>
      <c r="S47" s="1"/>
      <c r="T47" s="1"/>
      <c r="U47" s="1"/>
      <c r="V47" s="1"/>
      <c r="W47" s="1"/>
      <c r="X47" s="1"/>
      <c r="Y47" s="1"/>
      <c r="Z47" s="1"/>
      <c r="AA47" s="1"/>
      <c r="AB47" s="1"/>
    </row>
    <row r="48" spans="1:28" ht="15.75" thickBot="1">
      <c r="A48" s="1"/>
      <c r="B48" s="38"/>
      <c r="C48" s="90"/>
      <c r="D48" s="106" t="s">
        <v>49</v>
      </c>
      <c r="E48" s="100"/>
      <c r="F48" s="100"/>
      <c r="G48" s="100"/>
      <c r="H48" s="100"/>
      <c r="I48" s="100"/>
      <c r="J48" s="100"/>
      <c r="K48" s="100"/>
      <c r="L48" s="100"/>
      <c r="M48" s="100"/>
      <c r="N48" s="107"/>
      <c r="O48" s="5"/>
      <c r="P48" s="1"/>
      <c r="Q48" s="1"/>
      <c r="R48" s="1"/>
      <c r="S48" s="1"/>
      <c r="T48" s="1"/>
      <c r="U48" s="1"/>
      <c r="V48" s="1"/>
      <c r="W48" s="1"/>
      <c r="X48" s="1"/>
      <c r="Y48" s="1"/>
      <c r="Z48" s="1"/>
      <c r="AA48" s="1"/>
      <c r="AB48" s="1"/>
    </row>
    <row r="49" spans="1:28">
      <c r="A49" s="1"/>
      <c r="B49" s="38"/>
      <c r="C49" s="90"/>
      <c r="D49" s="99" t="s">
        <v>6</v>
      </c>
      <c r="E49" s="100"/>
      <c r="F49" s="100"/>
      <c r="G49" s="101"/>
      <c r="H49" s="39"/>
      <c r="I49" s="39"/>
      <c r="J49" s="39"/>
      <c r="K49" s="39"/>
      <c r="L49" s="39"/>
      <c r="M49" s="39"/>
      <c r="N49" s="40"/>
      <c r="O49" s="5"/>
      <c r="P49" s="1"/>
      <c r="Q49" s="1"/>
      <c r="R49" s="1"/>
      <c r="S49" s="1"/>
      <c r="T49" s="1"/>
      <c r="U49" s="1"/>
      <c r="V49" s="1"/>
      <c r="W49" s="1"/>
      <c r="X49" s="1"/>
      <c r="Y49" s="1"/>
      <c r="Z49" s="1"/>
      <c r="AA49" s="1"/>
      <c r="AB49" s="1"/>
    </row>
    <row r="50" spans="1:28">
      <c r="A50" s="1"/>
      <c r="B50" s="38"/>
      <c r="C50" s="90"/>
      <c r="D50" s="41"/>
      <c r="E50" s="42" t="s">
        <v>13</v>
      </c>
      <c r="F50" s="42"/>
      <c r="G50" s="42"/>
      <c r="H50" s="42"/>
      <c r="I50" s="42"/>
      <c r="J50" s="42"/>
      <c r="K50" s="19">
        <f>G$11*5/100</f>
        <v>0</v>
      </c>
      <c r="L50" s="20" t="s">
        <v>14</v>
      </c>
      <c r="M50" s="20" t="s">
        <v>14</v>
      </c>
      <c r="N50" s="21" t="s">
        <v>14</v>
      </c>
      <c r="O50" s="5"/>
      <c r="P50" s="1"/>
      <c r="Q50" s="1"/>
      <c r="R50" s="1"/>
      <c r="S50" s="1"/>
      <c r="T50" s="1"/>
      <c r="U50" s="1"/>
      <c r="V50" s="1"/>
      <c r="W50" s="1"/>
      <c r="X50" s="1"/>
      <c r="Y50" s="1"/>
      <c r="Z50" s="1"/>
      <c r="AA50" s="1"/>
      <c r="AB50" s="1"/>
    </row>
    <row r="51" spans="1:28">
      <c r="A51" s="1"/>
      <c r="B51" s="38"/>
      <c r="C51" s="90"/>
      <c r="D51" s="43"/>
      <c r="E51" s="44" t="s">
        <v>16</v>
      </c>
      <c r="F51" s="44"/>
      <c r="G51" s="44"/>
      <c r="H51" s="44"/>
      <c r="I51" s="44"/>
      <c r="J51" s="44"/>
      <c r="K51" s="23">
        <f>G$11*10/100</f>
        <v>0</v>
      </c>
      <c r="L51" s="26" t="s">
        <v>14</v>
      </c>
      <c r="M51" s="26" t="s">
        <v>14</v>
      </c>
      <c r="N51" s="25" t="s">
        <v>14</v>
      </c>
      <c r="O51" s="5"/>
      <c r="P51" s="1"/>
      <c r="Q51" s="1"/>
      <c r="R51" s="1"/>
      <c r="S51" s="1"/>
      <c r="T51" s="1"/>
      <c r="U51" s="1"/>
      <c r="V51" s="1"/>
      <c r="W51" s="1"/>
      <c r="X51" s="1"/>
      <c r="Y51" s="1"/>
      <c r="Z51" s="1"/>
      <c r="AA51" s="1"/>
      <c r="AB51" s="1"/>
    </row>
    <row r="52" spans="1:28">
      <c r="A52" s="1"/>
      <c r="B52" s="38"/>
      <c r="C52" s="90"/>
      <c r="D52" s="43"/>
      <c r="E52" s="44" t="s">
        <v>40</v>
      </c>
      <c r="F52" s="44"/>
      <c r="G52" s="44"/>
      <c r="H52" s="44"/>
      <c r="I52" s="44"/>
      <c r="J52" s="44"/>
      <c r="K52" s="23">
        <f>G$11*12.5/100</f>
        <v>0</v>
      </c>
      <c r="L52" s="26" t="s">
        <v>14</v>
      </c>
      <c r="M52" s="26" t="s">
        <v>14</v>
      </c>
      <c r="N52" s="25" t="s">
        <v>14</v>
      </c>
      <c r="O52" s="5"/>
      <c r="P52" s="1"/>
      <c r="Q52" s="1"/>
      <c r="R52" s="1"/>
      <c r="S52" s="1"/>
      <c r="T52" s="1"/>
      <c r="U52" s="1"/>
      <c r="V52" s="1"/>
      <c r="W52" s="1"/>
      <c r="X52" s="1"/>
      <c r="Y52" s="1"/>
      <c r="Z52" s="1"/>
      <c r="AA52" s="1"/>
      <c r="AB52" s="1"/>
    </row>
    <row r="53" spans="1:28">
      <c r="A53" s="1"/>
      <c r="B53" s="38"/>
      <c r="C53" s="90"/>
      <c r="D53" s="43"/>
      <c r="E53" s="44" t="s">
        <v>42</v>
      </c>
      <c r="F53" s="44"/>
      <c r="G53" s="44"/>
      <c r="H53" s="44"/>
      <c r="I53" s="44"/>
      <c r="J53" s="44"/>
      <c r="K53" s="23">
        <f>G$11*15/100</f>
        <v>0</v>
      </c>
      <c r="L53" s="26" t="s">
        <v>14</v>
      </c>
      <c r="M53" s="26" t="s">
        <v>14</v>
      </c>
      <c r="N53" s="25" t="s">
        <v>14</v>
      </c>
      <c r="O53" s="5"/>
      <c r="P53" s="1"/>
      <c r="Q53" s="1"/>
      <c r="R53" s="1"/>
      <c r="S53" s="1"/>
      <c r="T53" s="1"/>
      <c r="U53" s="1"/>
      <c r="V53" s="1"/>
      <c r="W53" s="1"/>
      <c r="X53" s="1"/>
      <c r="Y53" s="1"/>
      <c r="Z53" s="1"/>
      <c r="AA53" s="1"/>
      <c r="AB53" s="1"/>
    </row>
    <row r="54" spans="1:28">
      <c r="A54" s="1"/>
      <c r="B54" s="38"/>
      <c r="C54" s="90"/>
      <c r="D54" s="43"/>
      <c r="E54" s="44" t="s">
        <v>50</v>
      </c>
      <c r="F54" s="44"/>
      <c r="G54" s="44"/>
      <c r="H54" s="44"/>
      <c r="I54" s="44"/>
      <c r="J54" s="44"/>
      <c r="K54" s="23">
        <f>G$11*20/100</f>
        <v>0</v>
      </c>
      <c r="L54" s="26" t="s">
        <v>14</v>
      </c>
      <c r="M54" s="26" t="s">
        <v>14</v>
      </c>
      <c r="N54" s="25" t="s">
        <v>14</v>
      </c>
      <c r="O54" s="5"/>
      <c r="P54" s="1"/>
      <c r="Q54" s="1"/>
      <c r="R54" s="1"/>
      <c r="S54" s="1"/>
      <c r="T54" s="1"/>
      <c r="U54" s="1"/>
      <c r="V54" s="1"/>
      <c r="W54" s="1"/>
      <c r="X54" s="1"/>
      <c r="Y54" s="1"/>
      <c r="Z54" s="1"/>
      <c r="AA54" s="1"/>
      <c r="AB54" s="1"/>
    </row>
    <row r="55" spans="1:28">
      <c r="A55" s="1"/>
      <c r="B55" s="38"/>
      <c r="C55" s="90"/>
      <c r="D55" s="45"/>
      <c r="E55" s="46" t="s">
        <v>51</v>
      </c>
      <c r="F55" s="46"/>
      <c r="G55" s="46"/>
      <c r="H55" s="46"/>
      <c r="I55" s="46"/>
      <c r="J55" s="46"/>
      <c r="K55" s="47">
        <f>G$11*25/100</f>
        <v>0</v>
      </c>
      <c r="L55" s="48" t="s">
        <v>14</v>
      </c>
      <c r="M55" s="48" t="s">
        <v>14</v>
      </c>
      <c r="N55" s="49" t="s">
        <v>14</v>
      </c>
      <c r="O55" s="5"/>
      <c r="P55" s="1"/>
      <c r="Q55" s="1"/>
      <c r="R55" s="1"/>
      <c r="S55" s="1"/>
      <c r="T55" s="1"/>
      <c r="U55" s="1"/>
      <c r="V55" s="1"/>
      <c r="W55" s="1"/>
      <c r="X55" s="1"/>
      <c r="Y55" s="1"/>
      <c r="Z55" s="1"/>
      <c r="AA55" s="1"/>
      <c r="AB55" s="1"/>
    </row>
    <row r="56" spans="1:28">
      <c r="A56" s="1"/>
      <c r="B56" s="38"/>
      <c r="C56" s="90"/>
      <c r="D56" s="99" t="s">
        <v>7</v>
      </c>
      <c r="E56" s="100"/>
      <c r="F56" s="100"/>
      <c r="G56" s="101"/>
      <c r="H56" s="39"/>
      <c r="I56" s="39"/>
      <c r="J56" s="39"/>
      <c r="K56" s="50"/>
      <c r="L56" s="50"/>
      <c r="M56" s="50"/>
      <c r="N56" s="51"/>
      <c r="O56" s="5"/>
      <c r="P56" s="1"/>
      <c r="Q56" s="1"/>
      <c r="R56" s="1"/>
      <c r="S56" s="1"/>
      <c r="T56" s="1"/>
      <c r="U56" s="1"/>
      <c r="V56" s="1"/>
      <c r="W56" s="1"/>
      <c r="X56" s="1"/>
      <c r="Y56" s="1"/>
      <c r="Z56" s="1"/>
      <c r="AA56" s="1"/>
      <c r="AB56" s="1"/>
    </row>
    <row r="57" spans="1:28">
      <c r="A57" s="1"/>
      <c r="B57" s="38"/>
      <c r="C57" s="90"/>
      <c r="D57" s="41"/>
      <c r="E57" s="42" t="s">
        <v>52</v>
      </c>
      <c r="F57" s="42"/>
      <c r="G57" s="42"/>
      <c r="H57" s="42"/>
      <c r="I57" s="42"/>
      <c r="J57" s="42"/>
      <c r="K57" s="52" t="s">
        <v>14</v>
      </c>
      <c r="L57" s="32">
        <f>G$11*34/1000</f>
        <v>0</v>
      </c>
      <c r="M57" s="20" t="s">
        <v>14</v>
      </c>
      <c r="N57" s="21" t="s">
        <v>14</v>
      </c>
      <c r="O57" s="5"/>
      <c r="P57" s="1"/>
      <c r="Q57" s="1"/>
      <c r="R57" s="1"/>
      <c r="S57" s="1"/>
      <c r="T57" s="1"/>
      <c r="U57" s="1"/>
      <c r="V57" s="1"/>
      <c r="W57" s="1"/>
      <c r="X57" s="1"/>
      <c r="Y57" s="1"/>
      <c r="Z57" s="1"/>
      <c r="AA57" s="1"/>
      <c r="AB57" s="1"/>
    </row>
    <row r="58" spans="1:28">
      <c r="A58" s="1"/>
      <c r="B58" s="38"/>
      <c r="C58" s="90"/>
      <c r="D58" s="43"/>
      <c r="E58" s="44" t="s">
        <v>17</v>
      </c>
      <c r="F58" s="44"/>
      <c r="G58" s="44"/>
      <c r="H58" s="44"/>
      <c r="I58" s="44"/>
      <c r="J58" s="44"/>
      <c r="K58" s="27" t="s">
        <v>14</v>
      </c>
      <c r="L58" s="24">
        <f>G$11*77/1000</f>
        <v>0</v>
      </c>
      <c r="M58" s="26" t="s">
        <v>14</v>
      </c>
      <c r="N58" s="25" t="s">
        <v>14</v>
      </c>
      <c r="O58" s="5"/>
      <c r="P58" s="1"/>
      <c r="Q58" s="1"/>
      <c r="R58" s="1"/>
      <c r="S58" s="1"/>
      <c r="T58" s="1"/>
      <c r="U58" s="1"/>
      <c r="V58" s="1"/>
      <c r="W58" s="1"/>
      <c r="X58" s="1"/>
      <c r="Y58" s="1"/>
      <c r="Z58" s="1"/>
      <c r="AA58" s="1"/>
      <c r="AB58" s="1"/>
    </row>
    <row r="59" spans="1:28">
      <c r="A59" s="1"/>
      <c r="B59" s="38"/>
      <c r="C59" s="90"/>
      <c r="D59" s="45"/>
      <c r="E59" s="46" t="s">
        <v>18</v>
      </c>
      <c r="F59" s="46"/>
      <c r="G59" s="46"/>
      <c r="H59" s="46"/>
      <c r="I59" s="46"/>
      <c r="J59" s="46"/>
      <c r="K59" s="53" t="s">
        <v>14</v>
      </c>
      <c r="L59" s="54">
        <f>G$11*154/1000</f>
        <v>0</v>
      </c>
      <c r="M59" s="48" t="s">
        <v>14</v>
      </c>
      <c r="N59" s="49" t="s">
        <v>14</v>
      </c>
      <c r="O59" s="5"/>
      <c r="P59" s="1"/>
      <c r="Q59" s="1"/>
      <c r="R59" s="1"/>
      <c r="S59" s="1"/>
      <c r="T59" s="1"/>
      <c r="U59" s="1"/>
      <c r="V59" s="1"/>
      <c r="W59" s="1"/>
      <c r="X59" s="1"/>
      <c r="Y59" s="1"/>
      <c r="Z59" s="1"/>
      <c r="AA59" s="1"/>
      <c r="AB59" s="1"/>
    </row>
    <row r="60" spans="1:28">
      <c r="A60" s="1"/>
      <c r="B60" s="38"/>
      <c r="C60" s="90"/>
      <c r="D60" s="99" t="s">
        <v>8</v>
      </c>
      <c r="E60" s="100"/>
      <c r="F60" s="100"/>
      <c r="G60" s="101"/>
      <c r="H60" s="39"/>
      <c r="I60" s="39"/>
      <c r="J60" s="39"/>
      <c r="K60" s="50"/>
      <c r="L60" s="50"/>
      <c r="M60" s="50"/>
      <c r="N60" s="51"/>
      <c r="O60" s="5"/>
      <c r="P60" s="1"/>
      <c r="Q60" s="1"/>
      <c r="R60" s="1"/>
      <c r="S60" s="1"/>
      <c r="T60" s="1"/>
      <c r="U60" s="1"/>
      <c r="V60" s="1"/>
      <c r="W60" s="1"/>
      <c r="X60" s="1"/>
      <c r="Y60" s="1"/>
      <c r="Z60" s="1"/>
      <c r="AA60" s="1"/>
      <c r="AB60" s="1"/>
    </row>
    <row r="61" spans="1:28">
      <c r="A61" s="1"/>
      <c r="B61" s="38"/>
      <c r="C61" s="90"/>
      <c r="D61" s="41"/>
      <c r="E61" s="42" t="s">
        <v>53</v>
      </c>
      <c r="F61" s="42"/>
      <c r="G61" s="42"/>
      <c r="H61" s="42"/>
      <c r="I61" s="42"/>
      <c r="J61" s="42"/>
      <c r="K61" s="52" t="s">
        <v>14</v>
      </c>
      <c r="L61" s="20" t="s">
        <v>14</v>
      </c>
      <c r="M61" s="32">
        <f>G$11*20/1000</f>
        <v>0</v>
      </c>
      <c r="N61" s="21" t="s">
        <v>14</v>
      </c>
      <c r="O61" s="5"/>
      <c r="P61" s="1"/>
      <c r="Q61" s="1"/>
      <c r="R61" s="1"/>
      <c r="S61" s="1"/>
      <c r="T61" s="1"/>
      <c r="U61" s="1"/>
      <c r="V61" s="1"/>
      <c r="W61" s="1"/>
      <c r="X61" s="1"/>
      <c r="Y61" s="1"/>
      <c r="Z61" s="1"/>
      <c r="AA61" s="1"/>
      <c r="AB61" s="1"/>
    </row>
    <row r="62" spans="1:28">
      <c r="A62" s="1"/>
      <c r="B62" s="38"/>
      <c r="C62" s="90"/>
      <c r="D62" s="43"/>
      <c r="E62" s="44" t="s">
        <v>54</v>
      </c>
      <c r="F62" s="44"/>
      <c r="G62" s="44"/>
      <c r="H62" s="44"/>
      <c r="I62" s="44"/>
      <c r="J62" s="44"/>
      <c r="K62" s="27" t="s">
        <v>14</v>
      </c>
      <c r="L62" s="26" t="s">
        <v>14</v>
      </c>
      <c r="M62" s="24">
        <f>G$11*40/1000</f>
        <v>0</v>
      </c>
      <c r="N62" s="25" t="s">
        <v>14</v>
      </c>
      <c r="O62" s="5"/>
      <c r="P62" s="1"/>
      <c r="Q62" s="1"/>
      <c r="R62" s="1"/>
      <c r="S62" s="1"/>
      <c r="T62" s="1"/>
      <c r="U62" s="1"/>
      <c r="V62" s="1"/>
      <c r="W62" s="1"/>
      <c r="X62" s="1"/>
      <c r="Y62" s="1"/>
      <c r="Z62" s="1"/>
      <c r="AA62" s="1"/>
      <c r="AB62" s="1"/>
    </row>
    <row r="63" spans="1:28">
      <c r="A63" s="1"/>
      <c r="B63" s="38"/>
      <c r="C63" s="90"/>
      <c r="D63" s="45"/>
      <c r="E63" s="46" t="s">
        <v>55</v>
      </c>
      <c r="F63" s="46"/>
      <c r="G63" s="46"/>
      <c r="H63" s="46"/>
      <c r="I63" s="46"/>
      <c r="J63" s="46"/>
      <c r="K63" s="53" t="s">
        <v>14</v>
      </c>
      <c r="L63" s="48" t="s">
        <v>14</v>
      </c>
      <c r="M63" s="54">
        <f>G$11*60/1000</f>
        <v>0</v>
      </c>
      <c r="N63" s="49" t="s">
        <v>14</v>
      </c>
      <c r="O63" s="5"/>
      <c r="P63" s="1"/>
      <c r="Q63" s="1"/>
      <c r="R63" s="1"/>
      <c r="S63" s="1"/>
      <c r="T63" s="1"/>
      <c r="U63" s="1"/>
      <c r="V63" s="1"/>
      <c r="W63" s="1"/>
      <c r="X63" s="1"/>
      <c r="Y63" s="1"/>
      <c r="Z63" s="1"/>
      <c r="AA63" s="1"/>
      <c r="AB63" s="1"/>
    </row>
    <row r="64" spans="1:28">
      <c r="A64" s="1"/>
      <c r="B64" s="38"/>
      <c r="C64" s="90"/>
      <c r="D64" s="99" t="s">
        <v>56</v>
      </c>
      <c r="E64" s="100"/>
      <c r="F64" s="100"/>
      <c r="G64" s="101"/>
      <c r="H64" s="39"/>
      <c r="I64" s="39"/>
      <c r="J64" s="39"/>
      <c r="K64" s="50"/>
      <c r="L64" s="50"/>
      <c r="M64" s="50"/>
      <c r="N64" s="51"/>
      <c r="O64" s="5"/>
      <c r="P64" s="1"/>
      <c r="Q64" s="1"/>
      <c r="R64" s="1"/>
      <c r="S64" s="1"/>
      <c r="T64" s="1"/>
      <c r="U64" s="1"/>
      <c r="V64" s="1"/>
      <c r="W64" s="1"/>
      <c r="X64" s="1"/>
      <c r="Y64" s="1"/>
      <c r="Z64" s="1"/>
      <c r="AA64" s="1"/>
      <c r="AB64" s="1"/>
    </row>
    <row r="65" spans="1:28">
      <c r="A65" s="1"/>
      <c r="B65" s="38"/>
      <c r="C65" s="90"/>
      <c r="D65" s="41" t="s">
        <v>33</v>
      </c>
      <c r="E65" s="42" t="s">
        <v>57</v>
      </c>
      <c r="F65" s="42"/>
      <c r="G65" s="42"/>
      <c r="H65" s="42"/>
      <c r="I65" s="42"/>
      <c r="J65" s="42"/>
      <c r="K65" s="52" t="s">
        <v>14</v>
      </c>
      <c r="L65" s="20" t="s">
        <v>14</v>
      </c>
      <c r="M65" s="20" t="s">
        <v>14</v>
      </c>
      <c r="N65" s="55">
        <f>G$11*10/1000</f>
        <v>0</v>
      </c>
      <c r="O65" s="5"/>
      <c r="P65" s="1"/>
      <c r="Q65" s="1"/>
      <c r="R65" s="1"/>
      <c r="S65" s="1"/>
      <c r="T65" s="1"/>
      <c r="U65" s="1"/>
      <c r="V65" s="1"/>
      <c r="W65" s="1"/>
      <c r="X65" s="1"/>
      <c r="Y65" s="1"/>
      <c r="Z65" s="1"/>
      <c r="AA65" s="1"/>
      <c r="AB65" s="1"/>
    </row>
    <row r="66" spans="1:28">
      <c r="A66" s="1"/>
      <c r="B66" s="38"/>
      <c r="C66" s="91"/>
      <c r="D66" s="56"/>
      <c r="E66" s="57" t="s">
        <v>58</v>
      </c>
      <c r="F66" s="57"/>
      <c r="G66" s="57"/>
      <c r="H66" s="57"/>
      <c r="I66" s="57"/>
      <c r="J66" s="57"/>
      <c r="K66" s="28" t="s">
        <v>14</v>
      </c>
      <c r="L66" s="30" t="s">
        <v>14</v>
      </c>
      <c r="M66" s="30" t="s">
        <v>14</v>
      </c>
      <c r="N66" s="58">
        <f>G$11*20/1000</f>
        <v>0</v>
      </c>
      <c r="O66" s="5"/>
      <c r="P66" s="1"/>
      <c r="Q66" s="1"/>
      <c r="R66" s="1"/>
      <c r="S66" s="1"/>
      <c r="T66" s="1"/>
      <c r="U66" s="1"/>
      <c r="V66" s="1"/>
      <c r="W66" s="1"/>
      <c r="X66" s="1"/>
      <c r="Y66" s="1"/>
      <c r="Z66" s="1"/>
      <c r="AA66" s="1"/>
      <c r="AB66" s="1"/>
    </row>
    <row r="67" spans="1:28">
      <c r="A67" s="1"/>
      <c r="B67" s="3"/>
      <c r="C67" s="59"/>
      <c r="D67" s="4"/>
      <c r="E67" s="4"/>
      <c r="F67" s="4"/>
      <c r="G67" s="4"/>
      <c r="H67" s="4"/>
      <c r="I67" s="4"/>
      <c r="J67" s="4"/>
      <c r="K67" s="4"/>
      <c r="L67" s="4"/>
      <c r="M67" s="4"/>
      <c r="N67" s="4"/>
      <c r="O67" s="5"/>
      <c r="P67" s="1"/>
      <c r="Q67" s="1"/>
      <c r="R67" s="1"/>
      <c r="S67" s="1"/>
      <c r="T67" s="1"/>
      <c r="U67" s="1"/>
      <c r="V67" s="1"/>
      <c r="W67" s="1"/>
      <c r="X67" s="1"/>
      <c r="Y67" s="1"/>
      <c r="Z67" s="1"/>
      <c r="AA67" s="1"/>
      <c r="AB67" s="1"/>
    </row>
    <row r="68" spans="1:28">
      <c r="A68" s="1"/>
      <c r="B68" s="3"/>
      <c r="C68" s="102" t="s">
        <v>62</v>
      </c>
      <c r="D68" s="74"/>
      <c r="E68" s="74"/>
      <c r="F68" s="74"/>
      <c r="G68" s="74"/>
      <c r="H68" s="74"/>
      <c r="I68" s="74"/>
      <c r="J68" s="74"/>
      <c r="K68" s="74"/>
      <c r="L68" s="74"/>
      <c r="M68" s="74"/>
      <c r="N68" s="75"/>
      <c r="O68" s="5"/>
      <c r="P68" s="1"/>
      <c r="Q68" s="1"/>
      <c r="R68" s="1"/>
      <c r="S68" s="1"/>
      <c r="T68" s="1"/>
      <c r="U68" s="1"/>
      <c r="V68" s="1"/>
      <c r="W68" s="1"/>
      <c r="X68" s="1"/>
      <c r="Y68" s="1"/>
      <c r="Z68" s="1"/>
      <c r="AA68" s="1"/>
      <c r="AB68" s="1"/>
    </row>
    <row r="69" spans="1:28">
      <c r="A69" s="1"/>
      <c r="B69" s="3"/>
      <c r="C69" s="76"/>
      <c r="D69" s="77"/>
      <c r="E69" s="77"/>
      <c r="F69" s="77"/>
      <c r="G69" s="77"/>
      <c r="H69" s="77"/>
      <c r="I69" s="77"/>
      <c r="J69" s="77"/>
      <c r="K69" s="77"/>
      <c r="L69" s="77"/>
      <c r="M69" s="77"/>
      <c r="N69" s="78"/>
      <c r="O69" s="5"/>
      <c r="P69" s="1"/>
      <c r="Q69" s="1"/>
      <c r="R69" s="1"/>
      <c r="S69" s="1"/>
      <c r="T69" s="1"/>
      <c r="U69" s="1"/>
      <c r="V69" s="1"/>
      <c r="W69" s="1"/>
      <c r="X69" s="1"/>
      <c r="Y69" s="1"/>
      <c r="Z69" s="1"/>
      <c r="AA69" s="1"/>
      <c r="AB69" s="1"/>
    </row>
    <row r="70" spans="1:28" hidden="1">
      <c r="A70" s="1"/>
      <c r="B70" s="3"/>
      <c r="C70" s="76"/>
      <c r="D70" s="77"/>
      <c r="E70" s="77"/>
      <c r="F70" s="77"/>
      <c r="G70" s="77"/>
      <c r="H70" s="77"/>
      <c r="I70" s="77"/>
      <c r="J70" s="77"/>
      <c r="K70" s="77"/>
      <c r="L70" s="77"/>
      <c r="M70" s="77"/>
      <c r="N70" s="78"/>
      <c r="O70" s="5"/>
      <c r="P70" s="1"/>
      <c r="Q70" s="1"/>
      <c r="R70" s="1"/>
      <c r="S70" s="1"/>
      <c r="T70" s="1"/>
      <c r="U70" s="1"/>
      <c r="V70" s="1"/>
      <c r="W70" s="1"/>
      <c r="X70" s="1"/>
      <c r="Y70" s="1"/>
      <c r="Z70" s="1"/>
      <c r="AA70" s="1"/>
      <c r="AB70" s="1"/>
    </row>
    <row r="71" spans="1:28" hidden="1">
      <c r="A71" s="1"/>
      <c r="B71" s="3"/>
      <c r="C71" s="76"/>
      <c r="D71" s="77"/>
      <c r="E71" s="77"/>
      <c r="F71" s="77"/>
      <c r="G71" s="77"/>
      <c r="H71" s="77"/>
      <c r="I71" s="77"/>
      <c r="J71" s="77"/>
      <c r="K71" s="77"/>
      <c r="L71" s="77"/>
      <c r="M71" s="77"/>
      <c r="N71" s="78"/>
      <c r="O71" s="5"/>
      <c r="P71" s="1"/>
      <c r="Q71" s="1"/>
      <c r="R71" s="1"/>
      <c r="S71" s="1"/>
      <c r="T71" s="1"/>
      <c r="U71" s="1"/>
      <c r="V71" s="1"/>
      <c r="W71" s="1"/>
      <c r="X71" s="1"/>
      <c r="Y71" s="1"/>
      <c r="Z71" s="1"/>
      <c r="AA71" s="1"/>
      <c r="AB71" s="1"/>
    </row>
    <row r="72" spans="1:28" hidden="1">
      <c r="A72" s="1"/>
      <c r="B72" s="3"/>
      <c r="C72" s="76"/>
      <c r="D72" s="77"/>
      <c r="E72" s="77"/>
      <c r="F72" s="77"/>
      <c r="G72" s="77"/>
      <c r="H72" s="77"/>
      <c r="I72" s="77"/>
      <c r="J72" s="77"/>
      <c r="K72" s="77"/>
      <c r="L72" s="77"/>
      <c r="M72" s="77"/>
      <c r="N72" s="78"/>
      <c r="O72" s="5"/>
      <c r="P72" s="1"/>
      <c r="Q72" s="1"/>
      <c r="R72" s="1"/>
      <c r="S72" s="1"/>
      <c r="T72" s="1"/>
      <c r="U72" s="1"/>
      <c r="V72" s="1"/>
      <c r="W72" s="1"/>
      <c r="X72" s="1"/>
      <c r="Y72" s="1"/>
      <c r="Z72" s="1"/>
      <c r="AA72" s="1"/>
      <c r="AB72" s="1"/>
    </row>
    <row r="73" spans="1:28" ht="15.75" thickBot="1">
      <c r="A73" s="1"/>
      <c r="B73" s="3"/>
      <c r="C73" s="79"/>
      <c r="D73" s="80"/>
      <c r="E73" s="80"/>
      <c r="F73" s="80"/>
      <c r="G73" s="80"/>
      <c r="H73" s="80"/>
      <c r="I73" s="80"/>
      <c r="J73" s="80"/>
      <c r="K73" s="80"/>
      <c r="L73" s="80"/>
      <c r="M73" s="80"/>
      <c r="N73" s="81"/>
      <c r="O73" s="5"/>
      <c r="P73" s="1"/>
      <c r="Q73" s="1"/>
      <c r="R73" s="1"/>
      <c r="S73" s="1"/>
      <c r="T73" s="1"/>
      <c r="U73" s="1"/>
      <c r="V73" s="1"/>
      <c r="W73" s="1"/>
      <c r="X73" s="1"/>
      <c r="Y73" s="1"/>
      <c r="Z73" s="1"/>
      <c r="AA73" s="1"/>
      <c r="AB73" s="1"/>
    </row>
    <row r="74" spans="1:28" ht="15.75" thickBot="1">
      <c r="A74" s="1"/>
      <c r="B74" s="60"/>
      <c r="C74" s="61"/>
      <c r="D74" s="61"/>
      <c r="E74" s="61"/>
      <c r="F74" s="61"/>
      <c r="G74" s="61"/>
      <c r="H74" s="61"/>
      <c r="I74" s="61"/>
      <c r="J74" s="61"/>
      <c r="K74" s="61"/>
      <c r="L74" s="61"/>
      <c r="M74" s="61"/>
      <c r="N74" s="61"/>
      <c r="O74" s="62"/>
      <c r="P74" s="1"/>
      <c r="Q74" s="1"/>
      <c r="R74" s="1"/>
      <c r="S74" s="1"/>
      <c r="T74" s="1"/>
      <c r="U74" s="1"/>
      <c r="V74" s="1"/>
      <c r="W74" s="1"/>
      <c r="X74" s="1"/>
      <c r="Y74" s="1"/>
      <c r="Z74" s="1"/>
      <c r="AA74" s="1"/>
      <c r="AB74" s="1"/>
    </row>
    <row r="75" spans="1:28">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row r="1001" spans="1:28">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row>
    <row r="1002" spans="1:28">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row>
    <row r="1003" spans="1:28">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row>
    <row r="1004" spans="1:28">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row>
  </sheetData>
  <sheetProtection password="C7F1" sheet="1" objects="1" scenarios="1" selectLockedCells="1"/>
  <mergeCells count="47">
    <mergeCell ref="D32:J32"/>
    <mergeCell ref="D33:J33"/>
    <mergeCell ref="D27:J27"/>
    <mergeCell ref="D28:J28"/>
    <mergeCell ref="D30:J30"/>
    <mergeCell ref="D29:J29"/>
    <mergeCell ref="D22:J22"/>
    <mergeCell ref="D23:J23"/>
    <mergeCell ref="D24:J24"/>
    <mergeCell ref="D25:J25"/>
    <mergeCell ref="D26:J26"/>
    <mergeCell ref="D16:J16"/>
    <mergeCell ref="D17:J17"/>
    <mergeCell ref="D19:J19"/>
    <mergeCell ref="D20:J20"/>
    <mergeCell ref="D64:G64"/>
    <mergeCell ref="C68:N73"/>
    <mergeCell ref="D42:J42"/>
    <mergeCell ref="C44:C66"/>
    <mergeCell ref="D60:G60"/>
    <mergeCell ref="D56:G56"/>
    <mergeCell ref="D47:J47"/>
    <mergeCell ref="D49:G49"/>
    <mergeCell ref="D48:N48"/>
    <mergeCell ref="D44:N44"/>
    <mergeCell ref="D46:J46"/>
    <mergeCell ref="D45:J45"/>
    <mergeCell ref="C37:C42"/>
    <mergeCell ref="D38:J38"/>
    <mergeCell ref="D40:J40"/>
    <mergeCell ref="D39:J39"/>
    <mergeCell ref="E10:F10"/>
    <mergeCell ref="B3:O8"/>
    <mergeCell ref="D18:J18"/>
    <mergeCell ref="D21:J21"/>
    <mergeCell ref="C43:N43"/>
    <mergeCell ref="D35:J35"/>
    <mergeCell ref="D36:J36"/>
    <mergeCell ref="D41:J41"/>
    <mergeCell ref="C33:C36"/>
    <mergeCell ref="D37:J37"/>
    <mergeCell ref="E11:F11"/>
    <mergeCell ref="C11:D11"/>
    <mergeCell ref="D31:J31"/>
    <mergeCell ref="D15:J15"/>
    <mergeCell ref="D34:J34"/>
    <mergeCell ref="C15:C32"/>
  </mergeCells>
  <conditionalFormatting sqref="T33:T34">
    <cfRule type="cellIs" dxfId="18" priority="78" operator="greaterThan">
      <formula>2</formula>
    </cfRule>
  </conditionalFormatting>
  <conditionalFormatting sqref="T33:T34">
    <cfRule type="cellIs" dxfId="17" priority="79" operator="between">
      <formula>1.5</formula>
      <formula>2</formula>
    </cfRule>
  </conditionalFormatting>
  <conditionalFormatting sqref="T33:T34">
    <cfRule type="cellIs" dxfId="16" priority="80" operator="between">
      <formula>1.5</formula>
      <formula>2</formula>
    </cfRule>
  </conditionalFormatting>
  <conditionalFormatting sqref="T19">
    <cfRule type="cellIs" dxfId="15" priority="52" operator="greaterThan">
      <formula>10</formula>
    </cfRule>
  </conditionalFormatting>
  <conditionalFormatting sqref="T19">
    <cfRule type="cellIs" dxfId="14" priority="53" operator="between">
      <formula>8</formula>
      <formula>10</formula>
    </cfRule>
  </conditionalFormatting>
  <conditionalFormatting sqref="T28">
    <cfRule type="cellIs" dxfId="13" priority="44" operator="greaterThan">
      <formula>4</formula>
    </cfRule>
  </conditionalFormatting>
  <conditionalFormatting sqref="K15:K20 K24:K29 K33:K34 K37:K42 K45:K47 K50:K55">
    <cfRule type="cellIs" dxfId="12" priority="13" operator="lessThan">
      <formula>8</formula>
    </cfRule>
    <cfRule type="cellIs" dxfId="11" priority="12" operator="greaterThan">
      <formula>16</formula>
    </cfRule>
    <cfRule type="cellIs" dxfId="10" priority="11" operator="between">
      <formula>8</formula>
      <formula>16</formula>
    </cfRule>
  </conditionalFormatting>
  <conditionalFormatting sqref="L16:L19 L21:L23 L26:L32 L34:L36 L40:L42 L45:L47 L57:L59">
    <cfRule type="cellIs" dxfId="9" priority="10" operator="lessThan">
      <formula>8</formula>
    </cfRule>
    <cfRule type="cellIs" dxfId="8" priority="9" operator="equal">
      <formula>8</formula>
    </cfRule>
    <cfRule type="cellIs" dxfId="7" priority="8" operator="between">
      <formula>8</formula>
      <formula>10</formula>
    </cfRule>
    <cfRule type="cellIs" dxfId="6" priority="7" operator="greaterThan">
      <formula>10</formula>
    </cfRule>
  </conditionalFormatting>
  <conditionalFormatting sqref="M18 M24:M28 M30:M32 M34 M41:M42 M47 M61:M63">
    <cfRule type="cellIs" dxfId="5" priority="6" operator="lessThan">
      <formula>4</formula>
    </cfRule>
    <cfRule type="cellIs" dxfId="4" priority="5" operator="equal">
      <formula>4</formula>
    </cfRule>
    <cfRule type="cellIs" dxfId="3" priority="4" operator="greaterThan">
      <formula>4</formula>
    </cfRule>
  </conditionalFormatting>
  <conditionalFormatting sqref="N34 N45:N47 N65:N66">
    <cfRule type="cellIs" dxfId="2" priority="3" operator="lessThan">
      <formula>1.5</formula>
    </cfRule>
    <cfRule type="cellIs" dxfId="1" priority="2" operator="between">
      <formula>1.5</formula>
      <formula>2</formula>
    </cfRule>
    <cfRule type="cellIs" dxfId="0" priority="1" operator="greaterThan">
      <formul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Solutés standards</vt:lpstr>
      <vt:lpstr>DonnéesPAtient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Brigitte Martin</dc:creator>
  <cp:lastModifiedBy>CHARLES-OLIVIER CHIASSON</cp:lastModifiedBy>
  <dcterms:created xsi:type="dcterms:W3CDTF">2018-01-24T22:35:00Z</dcterms:created>
  <dcterms:modified xsi:type="dcterms:W3CDTF">2018-07-23T21:42:57Z</dcterms:modified>
</cp:coreProperties>
</file>